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tabRatio="682" activeTab="1"/>
  </bookViews>
  <sheets>
    <sheet name="H30年度4月(1割）" sheetId="1" r:id="rId1"/>
    <sheet name="H30年度4月(２割）" sheetId="2" r:id="rId2"/>
    <sheet name="H27年度8月(1割）" sheetId="3" r:id="rId3"/>
    <sheet name="H27年度8月(２割）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<sst xmlns="http://schemas.openxmlformats.org/spreadsheetml/2006/main" count="539" uniqueCount="128">
  <si>
    <t>１月（30日）あたり</t>
  </si>
  <si>
    <t>介護度別</t>
  </si>
  <si>
    <t>１日あたり</t>
  </si>
  <si>
    <t>食費</t>
  </si>
  <si>
    <t>第１段階</t>
  </si>
  <si>
    <t>第２段階</t>
  </si>
  <si>
    <t>第３段階</t>
  </si>
  <si>
    <t>利用者負</t>
  </si>
  <si>
    <t>担段階別</t>
  </si>
  <si>
    <t>食　費</t>
  </si>
  <si>
    <t>居　住　費</t>
  </si>
  <si>
    <t>４１，４００円</t>
  </si>
  <si>
    <t>介護　１</t>
  </si>
  <si>
    <t>介護　２</t>
  </si>
  <si>
    <t>介護　３</t>
  </si>
  <si>
    <t>介護　４</t>
  </si>
  <si>
    <t>介護　５</t>
  </si>
  <si>
    <t>第1段階</t>
  </si>
  <si>
    <t>利用料金</t>
  </si>
  <si>
    <t>※　上記金額は、あくまで目安としてご参照下さい。</t>
  </si>
  <si>
    <t>要介護１</t>
  </si>
  <si>
    <t>要介護２</t>
  </si>
  <si>
    <t>要介護３</t>
  </si>
  <si>
    <t>要介護４</t>
  </si>
  <si>
    <t>要介護５</t>
  </si>
  <si>
    <t>（　円　）</t>
  </si>
  <si>
    <t>第４段階</t>
  </si>
  <si>
    <t>実　費　負　担</t>
  </si>
  <si>
    <t>第2段階</t>
  </si>
  <si>
    <t>第3段階</t>
  </si>
  <si>
    <t>第4段階</t>
  </si>
  <si>
    <t>②　食　費</t>
  </si>
  <si>
    <t>介護度別・段階別</t>
  </si>
  <si>
    <t>（１日／１，３８０円）</t>
  </si>
  <si>
    <t>基本的な利用料金表</t>
  </si>
  <si>
    <t>要介護度別・段階別利用料金表</t>
  </si>
  <si>
    <t>１月（30日）あたりの利用料</t>
  </si>
  <si>
    <t>①　居　住　費（室料　+　光熱水費相当）</t>
  </si>
  <si>
    <t>④　各種加算</t>
  </si>
  <si>
    <t>③　利用者負担（１割）</t>
  </si>
  <si>
    <t>⑤</t>
  </si>
  <si>
    <t>介護職員処遇改善</t>
  </si>
  <si>
    <t>以降は、他の計算時と同様で基本切り下げ</t>
  </si>
  <si>
    <t>⑤　対応加算</t>
  </si>
  <si>
    <t>⑥　その他</t>
  </si>
  <si>
    <t>看取り介護加算</t>
  </si>
  <si>
    <t>死亡日</t>
  </si>
  <si>
    <t>死亡日前日及び前々日</t>
  </si>
  <si>
    <t>死亡日以前4日以上30日以下</t>
  </si>
  <si>
    <t>1日/1,298円</t>
  </si>
  <si>
    <t>1日/　690円</t>
  </si>
  <si>
    <r>
      <rPr>
        <sz val="12"/>
        <color indexed="8"/>
        <rFont val="ＭＳ Ｐゴシック"/>
        <family val="3"/>
      </rPr>
      <t>❈</t>
    </r>
    <r>
      <rPr>
        <sz val="12"/>
        <color indexed="8"/>
        <rFont val="ＭＳ Ｐ明朝"/>
        <family val="1"/>
      </rPr>
      <t>　利用者負担限度額</t>
    </r>
  </si>
  <si>
    <t>（　円　）</t>
  </si>
  <si>
    <t>1日/　146円</t>
  </si>
  <si>
    <t>夜勤職員配置</t>
  </si>
  <si>
    <t>加算</t>
  </si>
  <si>
    <t>日常生活継続</t>
  </si>
  <si>
    <t>支援加算</t>
  </si>
  <si>
    <t>栄養メネジメント</t>
  </si>
  <si>
    <t>加算</t>
  </si>
  <si>
    <t>看護体制加算</t>
  </si>
  <si>
    <t>（Ⅰ）イ（Ⅱ）イ</t>
  </si>
  <si>
    <t>個別機能訓練</t>
  </si>
  <si>
    <t>口腔衛生管理体制</t>
  </si>
  <si>
    <t>口腔衛生管理加算</t>
  </si>
  <si>
    <t>（該当者のみ）</t>
  </si>
  <si>
    <t>加算月/</t>
  </si>
  <si>
    <t>月/</t>
  </si>
  <si>
    <t>介護処遇改善</t>
  </si>
  <si>
    <t>加算（Ⅰ）</t>
  </si>
  <si>
    <t>総単位数</t>
  </si>
  <si>
    <t>居住費</t>
  </si>
  <si>
    <t>①</t>
  </si>
  <si>
    <t>食費</t>
  </si>
  <si>
    <t>②</t>
  </si>
  <si>
    <t>③</t>
  </si>
  <si>
    <t>利用者負担（１割）</t>
  </si>
  <si>
    <t>④</t>
  </si>
  <si>
    <t>⑥</t>
  </si>
  <si>
    <t>⑦</t>
  </si>
  <si>
    <t>⑧</t>
  </si>
  <si>
    <t>⑨</t>
  </si>
  <si>
    <t>⑩</t>
  </si>
  <si>
    <t>１、夜勤職員配置加算</t>
  </si>
  <si>
    <t>1月（30日）あたり</t>
  </si>
  <si>
    <t>２、日常生活継続支援加算</t>
  </si>
  <si>
    <t>３、栄養マネジメント加算</t>
  </si>
  <si>
    <t>４、看護体制加算（Ⅰ）イ（Ⅱ）イ</t>
  </si>
  <si>
    <t>５、個別機能訓練加算</t>
  </si>
  <si>
    <t>６、口腔衛生管理体制加算</t>
  </si>
  <si>
    <t>７、口腔衛生管理加算</t>
  </si>
  <si>
    <t>８、介護職員処遇改善加算（Ⅰ）</t>
  </si>
  <si>
    <t>２５，２００円</t>
  </si>
  <si>
    <t>４２６円　（１日あたり１５円</t>
  </si>
  <si>
    <t>１，０９６円　（１日あたり３７円）</t>
  </si>
  <si>
    <t>３９６円　（１日あたり１４円）</t>
  </si>
  <si>
    <t>３６５円　（１日あたり１３円）</t>
  </si>
  <si>
    <t>５７８円　（１日あたり２０円）</t>
  </si>
  <si>
    <t>３１円</t>
  </si>
  <si>
    <t>１１２円</t>
  </si>
  <si>
    <t>1月（30日）あたり</t>
  </si>
  <si>
    <t>①　～　⑩</t>
  </si>
  <si>
    <t>（１日／４７０円+３７０円）</t>
  </si>
  <si>
    <t>所定単位数に8.3%を乗じた単位数の1割</t>
  </si>
  <si>
    <t>総単位数に8.3%乗じる・・・・小数点第1位四捨五入</t>
  </si>
  <si>
    <t>840円　（１日あたり28円）</t>
  </si>
  <si>
    <t>2220円　（１日あたり74円）</t>
  </si>
  <si>
    <t>900円　（１日あたり30円）</t>
  </si>
  <si>
    <t>1200円　（１日あたり40円）</t>
  </si>
  <si>
    <t>780円　（１日あたり26円）</t>
  </si>
  <si>
    <t>62円</t>
  </si>
  <si>
    <t>224円</t>
  </si>
  <si>
    <t>1日/2,596円</t>
  </si>
  <si>
    <t>1日/　1380円</t>
  </si>
  <si>
    <t>1日/　292円</t>
  </si>
  <si>
    <t>③　利用者負担（２割）</t>
  </si>
  <si>
    <t>１月（30日）あたりの利用料　(2割負担）</t>
  </si>
  <si>
    <t>91円</t>
  </si>
  <si>
    <t>利用者負担（２割）</t>
  </si>
  <si>
    <t>182円</t>
  </si>
  <si>
    <t>所定単位数に8.3%を乗じた単位数の２割</t>
  </si>
  <si>
    <t>平成30年4月1日～</t>
  </si>
  <si>
    <t>◎看取り介護加算</t>
  </si>
  <si>
    <t>◎配置医師緊急時対応加算</t>
  </si>
  <si>
    <t>早朝・夜間の場合</t>
  </si>
  <si>
    <t>深夜の場合</t>
  </si>
  <si>
    <t>1回/660円</t>
  </si>
  <si>
    <t>1回/1,319円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</si>
</sst>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b/>
      <sz val="14"/>
      <name val="ＭＳ Ｐ明朝"/>
      <family val="1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indexed="10"/>
      <name val="ＭＳ Ｐ明朝"/>
      <family val="1"/>
    </font>
    <font>
      <b/>
      <sz val="11"/>
      <color indexed="8"/>
      <name val="ＭＳ Ｐ明朝"/>
      <family val="1"/>
    </font>
    <font>
      <sz val="9"/>
      <color indexed="10"/>
      <name val="ＭＳ Ｐ明朝"/>
      <family val="1"/>
    </font>
    <font>
      <b/>
      <sz val="18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6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4"/>
      <color theme="1"/>
      <name val="ＭＳ Ｐ明朝"/>
      <family val="1"/>
    </font>
    <font>
      <sz val="11"/>
      <color rgb="FFFF0000"/>
      <name val="ＭＳ Ｐ明朝"/>
      <family val="1"/>
    </font>
    <font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9"/>
      <color theme="1"/>
      <name val="ＭＳ Ｐ明朝"/>
      <family val="1"/>
    </font>
    <font>
      <sz val="9"/>
      <color rgb="FFFF0000"/>
      <name val="ＭＳ Ｐ明朝"/>
      <family val="1"/>
    </font>
    <font>
      <b/>
      <sz val="18"/>
      <color rgb="FF00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58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3" fontId="53" fillId="0" borderId="12" xfId="0" applyNumberFormat="1" applyFont="1" applyBorder="1" applyAlignment="1">
      <alignment horizontal="center" vertical="center"/>
    </xf>
    <xf numFmtId="3" fontId="53" fillId="0" borderId="13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3" fontId="53" fillId="0" borderId="14" xfId="0" applyNumberFormat="1" applyFont="1" applyBorder="1" applyAlignment="1">
      <alignment horizontal="center" vertical="center"/>
    </xf>
    <xf numFmtId="3" fontId="53" fillId="0" borderId="15" xfId="0" applyNumberFormat="1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3" fontId="53" fillId="0" borderId="16" xfId="0" applyNumberFormat="1" applyFont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60" fillId="1" borderId="18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/>
    </xf>
    <xf numFmtId="3" fontId="53" fillId="0" borderId="20" xfId="0" applyNumberFormat="1" applyFont="1" applyBorder="1" applyAlignment="1">
      <alignment horizontal="center" vertical="center"/>
    </xf>
    <xf numFmtId="3" fontId="53" fillId="0" borderId="19" xfId="0" applyNumberFormat="1" applyFont="1" applyBorder="1" applyAlignment="1">
      <alignment horizontal="center" vertical="center"/>
    </xf>
    <xf numFmtId="0" fontId="60" fillId="0" borderId="21" xfId="0" applyFont="1" applyFill="1" applyBorder="1" applyAlignment="1">
      <alignment vertical="center"/>
    </xf>
    <xf numFmtId="0" fontId="60" fillId="0" borderId="22" xfId="0" applyFont="1" applyFill="1" applyBorder="1" applyAlignment="1">
      <alignment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vertical="center"/>
    </xf>
    <xf numFmtId="0" fontId="60" fillId="0" borderId="22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vertical="center"/>
    </xf>
    <xf numFmtId="0" fontId="59" fillId="0" borderId="23" xfId="0" applyFont="1" applyFill="1" applyBorder="1" applyAlignment="1">
      <alignment vertical="center"/>
    </xf>
    <xf numFmtId="0" fontId="60" fillId="33" borderId="18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vertical="center"/>
    </xf>
    <xf numFmtId="0" fontId="53" fillId="33" borderId="26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60" fillId="33" borderId="27" xfId="0" applyFont="1" applyFill="1" applyBorder="1" applyAlignment="1">
      <alignment vertical="center"/>
    </xf>
    <xf numFmtId="0" fontId="60" fillId="33" borderId="28" xfId="0" applyFont="1" applyFill="1" applyBorder="1" applyAlignment="1">
      <alignment vertical="center"/>
    </xf>
    <xf numFmtId="0" fontId="60" fillId="33" borderId="27" xfId="0" applyFont="1" applyFill="1" applyBorder="1" applyAlignment="1">
      <alignment horizontal="center" vertical="center"/>
    </xf>
    <xf numFmtId="0" fontId="60" fillId="33" borderId="28" xfId="0" applyFont="1" applyFill="1" applyBorder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7" fillId="33" borderId="27" xfId="0" applyFont="1" applyFill="1" applyBorder="1" applyAlignment="1">
      <alignment horizontal="center" vertical="center"/>
    </xf>
    <xf numFmtId="0" fontId="60" fillId="33" borderId="27" xfId="0" applyFont="1" applyFill="1" applyBorder="1" applyAlignment="1">
      <alignment horizontal="right" vertical="center"/>
    </xf>
    <xf numFmtId="0" fontId="7" fillId="33" borderId="29" xfId="0" applyFont="1" applyFill="1" applyBorder="1" applyAlignment="1">
      <alignment vertical="center"/>
    </xf>
    <xf numFmtId="0" fontId="7" fillId="33" borderId="30" xfId="0" applyFont="1" applyFill="1" applyBorder="1" applyAlignment="1">
      <alignment horizontal="center" vertical="center"/>
    </xf>
    <xf numFmtId="0" fontId="60" fillId="33" borderId="29" xfId="0" applyFont="1" applyFill="1" applyBorder="1" applyAlignment="1">
      <alignment vertical="center"/>
    </xf>
    <xf numFmtId="0" fontId="60" fillId="33" borderId="17" xfId="0" applyFont="1" applyFill="1" applyBorder="1" applyAlignment="1">
      <alignment vertical="center"/>
    </xf>
    <xf numFmtId="0" fontId="53" fillId="33" borderId="29" xfId="0" applyFont="1" applyFill="1" applyBorder="1" applyAlignment="1">
      <alignment vertical="center"/>
    </xf>
    <xf numFmtId="0" fontId="53" fillId="33" borderId="31" xfId="0" applyFont="1" applyFill="1" applyBorder="1" applyAlignment="1">
      <alignment vertical="center"/>
    </xf>
    <xf numFmtId="0" fontId="53" fillId="33" borderId="17" xfId="0" applyFont="1" applyFill="1" applyBorder="1" applyAlignment="1">
      <alignment vertical="center"/>
    </xf>
    <xf numFmtId="0" fontId="60" fillId="33" borderId="29" xfId="0" applyFont="1" applyFill="1" applyBorder="1" applyAlignment="1">
      <alignment vertical="center" wrapText="1"/>
    </xf>
    <xf numFmtId="0" fontId="60" fillId="33" borderId="17" xfId="0" applyFont="1" applyFill="1" applyBorder="1" applyAlignment="1">
      <alignment vertical="center" wrapText="1"/>
    </xf>
    <xf numFmtId="0" fontId="61" fillId="33" borderId="29" xfId="0" applyFont="1" applyFill="1" applyBorder="1" applyAlignment="1">
      <alignment vertical="center"/>
    </xf>
    <xf numFmtId="0" fontId="61" fillId="33" borderId="17" xfId="0" applyFont="1" applyFill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2" fillId="33" borderId="27" xfId="0" applyFont="1" applyFill="1" applyBorder="1" applyAlignment="1">
      <alignment horizontal="right" vertical="center"/>
    </xf>
    <xf numFmtId="0" fontId="62" fillId="33" borderId="28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vertical="center"/>
    </xf>
    <xf numFmtId="0" fontId="53" fillId="33" borderId="28" xfId="0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0" fillId="33" borderId="27" xfId="0" applyFont="1" applyFill="1" applyBorder="1" applyAlignment="1">
      <alignment horizontal="center" vertical="center"/>
    </xf>
    <xf numFmtId="0" fontId="60" fillId="33" borderId="28" xfId="0" applyFont="1" applyFill="1" applyBorder="1" applyAlignment="1">
      <alignment horizontal="center" vertical="center"/>
    </xf>
    <xf numFmtId="3" fontId="53" fillId="0" borderId="14" xfId="0" applyNumberFormat="1" applyFont="1" applyBorder="1" applyAlignment="1">
      <alignment horizontal="center" vertical="center"/>
    </xf>
    <xf numFmtId="3" fontId="53" fillId="0" borderId="20" xfId="0" applyNumberFormat="1" applyFont="1" applyBorder="1" applyAlignment="1">
      <alignment horizontal="center" vertical="center"/>
    </xf>
    <xf numFmtId="3" fontId="53" fillId="0" borderId="15" xfId="0" applyNumberFormat="1" applyFont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62" fillId="33" borderId="28" xfId="0" applyFont="1" applyFill="1" applyBorder="1" applyAlignment="1">
      <alignment horizontal="center" vertical="center"/>
    </xf>
    <xf numFmtId="0" fontId="60" fillId="1" borderId="18" xfId="0" applyFont="1" applyFill="1" applyBorder="1" applyAlignment="1">
      <alignment horizontal="center" vertical="center"/>
    </xf>
    <xf numFmtId="3" fontId="53" fillId="0" borderId="14" xfId="0" applyNumberFormat="1" applyFont="1" applyBorder="1" applyAlignment="1">
      <alignment horizontal="center" vertical="center"/>
    </xf>
    <xf numFmtId="3" fontId="53" fillId="0" borderId="20" xfId="0" applyNumberFormat="1" applyFont="1" applyBorder="1" applyAlignment="1">
      <alignment horizontal="center" vertical="center"/>
    </xf>
    <xf numFmtId="3" fontId="53" fillId="0" borderId="15" xfId="0" applyNumberFormat="1" applyFont="1" applyBorder="1" applyAlignment="1">
      <alignment horizontal="center" vertical="center"/>
    </xf>
    <xf numFmtId="0" fontId="60" fillId="1" borderId="18" xfId="0" applyFont="1" applyFill="1" applyBorder="1" applyAlignment="1">
      <alignment horizontal="center" vertical="center"/>
    </xf>
    <xf numFmtId="0" fontId="62" fillId="33" borderId="28" xfId="0" applyFont="1" applyFill="1" applyBorder="1" applyAlignment="1">
      <alignment horizontal="center" vertical="center"/>
    </xf>
    <xf numFmtId="0" fontId="60" fillId="33" borderId="27" xfId="0" applyFont="1" applyFill="1" applyBorder="1" applyAlignment="1">
      <alignment horizontal="center" vertical="center"/>
    </xf>
    <xf numFmtId="0" fontId="60" fillId="33" borderId="28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62" fillId="33" borderId="27" xfId="0" applyFont="1" applyFill="1" applyBorder="1" applyAlignment="1">
      <alignment vertical="center"/>
    </xf>
    <xf numFmtId="0" fontId="57" fillId="0" borderId="22" xfId="0" applyFont="1" applyFill="1" applyBorder="1" applyAlignment="1">
      <alignment vertical="center"/>
    </xf>
    <xf numFmtId="3" fontId="57" fillId="0" borderId="20" xfId="0" applyNumberFormat="1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3" fontId="53" fillId="0" borderId="20" xfId="0" applyNumberFormat="1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3" fontId="59" fillId="0" borderId="33" xfId="0" applyNumberFormat="1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3" fontId="57" fillId="0" borderId="14" xfId="0" applyNumberFormat="1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3" fontId="59" fillId="0" borderId="35" xfId="0" applyNumberFormat="1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3" fontId="59" fillId="0" borderId="22" xfId="0" applyNumberFormat="1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53" fillId="13" borderId="0" xfId="0" applyFont="1" applyFill="1" applyBorder="1" applyAlignment="1">
      <alignment horizontal="center" vertical="center"/>
    </xf>
    <xf numFmtId="3" fontId="53" fillId="0" borderId="14" xfId="0" applyNumberFormat="1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3" fontId="53" fillId="0" borderId="15" xfId="0" applyNumberFormat="1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3" fontId="57" fillId="0" borderId="15" xfId="0" applyNumberFormat="1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3" fontId="59" fillId="0" borderId="37" xfId="0" applyNumberFormat="1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60" fillId="1" borderId="25" xfId="0" applyFont="1" applyFill="1" applyBorder="1" applyAlignment="1">
      <alignment horizontal="center" vertical="center"/>
    </xf>
    <xf numFmtId="0" fontId="60" fillId="1" borderId="18" xfId="0" applyFont="1" applyFill="1" applyBorder="1" applyAlignment="1">
      <alignment horizontal="center" vertical="center"/>
    </xf>
    <xf numFmtId="3" fontId="53" fillId="0" borderId="36" xfId="0" applyNumberFormat="1" applyFont="1" applyBorder="1" applyAlignment="1">
      <alignment horizontal="center" vertical="center"/>
    </xf>
    <xf numFmtId="3" fontId="53" fillId="0" borderId="38" xfId="0" applyNumberFormat="1" applyFont="1" applyBorder="1" applyAlignment="1">
      <alignment horizontal="center" vertical="center"/>
    </xf>
    <xf numFmtId="3" fontId="53" fillId="0" borderId="39" xfId="0" applyNumberFormat="1" applyFont="1" applyBorder="1" applyAlignment="1">
      <alignment horizontal="center" vertical="center"/>
    </xf>
    <xf numFmtId="3" fontId="53" fillId="0" borderId="34" xfId="0" applyNumberFormat="1" applyFont="1" applyBorder="1" applyAlignment="1">
      <alignment horizontal="center" vertical="center"/>
    </xf>
    <xf numFmtId="3" fontId="59" fillId="0" borderId="40" xfId="0" applyNumberFormat="1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3" fontId="59" fillId="0" borderId="42" xfId="0" applyNumberFormat="1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3" fontId="59" fillId="0" borderId="14" xfId="0" applyNumberFormat="1" applyFont="1" applyBorder="1" applyAlignment="1">
      <alignment horizontal="center" vertical="center"/>
    </xf>
    <xf numFmtId="3" fontId="59" fillId="0" borderId="20" xfId="0" applyNumberFormat="1" applyFont="1" applyBorder="1" applyAlignment="1">
      <alignment horizontal="center" vertical="center"/>
    </xf>
    <xf numFmtId="0" fontId="60" fillId="33" borderId="27" xfId="0" applyFont="1" applyFill="1" applyBorder="1" applyAlignment="1">
      <alignment horizontal="center" vertical="center"/>
    </xf>
    <xf numFmtId="0" fontId="60" fillId="33" borderId="28" xfId="0" applyFont="1" applyFill="1" applyBorder="1" applyAlignment="1">
      <alignment horizontal="center" vertical="center"/>
    </xf>
    <xf numFmtId="180" fontId="60" fillId="33" borderId="27" xfId="0" applyNumberFormat="1" applyFont="1" applyFill="1" applyBorder="1" applyAlignment="1">
      <alignment horizontal="center" vertical="center" wrapText="1"/>
    </xf>
    <xf numFmtId="180" fontId="60" fillId="33" borderId="28" xfId="0" applyNumberFormat="1" applyFont="1" applyFill="1" applyBorder="1" applyAlignment="1">
      <alignment horizontal="center" vertical="center" wrapText="1"/>
    </xf>
    <xf numFmtId="0" fontId="62" fillId="33" borderId="27" xfId="0" applyFont="1" applyFill="1" applyBorder="1" applyAlignment="1">
      <alignment horizontal="center" vertical="center"/>
    </xf>
    <xf numFmtId="0" fontId="62" fillId="33" borderId="28" xfId="0" applyFont="1" applyFill="1" applyBorder="1" applyAlignment="1">
      <alignment horizontal="center" vertical="center"/>
    </xf>
    <xf numFmtId="0" fontId="61" fillId="33" borderId="27" xfId="0" applyFont="1" applyFill="1" applyBorder="1" applyAlignment="1">
      <alignment horizontal="center" vertical="center"/>
    </xf>
    <xf numFmtId="0" fontId="61" fillId="33" borderId="28" xfId="0" applyFont="1" applyFill="1" applyBorder="1" applyAlignment="1">
      <alignment horizontal="center" vertical="center"/>
    </xf>
    <xf numFmtId="0" fontId="60" fillId="33" borderId="24" xfId="0" applyFont="1" applyFill="1" applyBorder="1" applyAlignment="1">
      <alignment horizontal="center" vertical="center"/>
    </xf>
    <xf numFmtId="0" fontId="60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0" fillId="33" borderId="29" xfId="0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3" fontId="53" fillId="0" borderId="43" xfId="0" applyNumberFormat="1" applyFont="1" applyBorder="1" applyAlignment="1">
      <alignment horizontal="center" vertical="center"/>
    </xf>
    <xf numFmtId="3" fontId="59" fillId="0" borderId="44" xfId="0" applyNumberFormat="1" applyFont="1" applyBorder="1" applyAlignment="1">
      <alignment horizontal="center" vertical="center"/>
    </xf>
    <xf numFmtId="0" fontId="59" fillId="0" borderId="45" xfId="0" applyFont="1" applyBorder="1" applyAlignment="1">
      <alignment horizontal="center" vertical="center"/>
    </xf>
    <xf numFmtId="0" fontId="59" fillId="0" borderId="46" xfId="0" applyFont="1" applyBorder="1" applyAlignment="1">
      <alignment horizontal="center" vertical="center"/>
    </xf>
    <xf numFmtId="3" fontId="53" fillId="0" borderId="47" xfId="0" applyNumberFormat="1" applyFont="1" applyBorder="1" applyAlignment="1">
      <alignment horizontal="center" vertical="center"/>
    </xf>
    <xf numFmtId="3" fontId="59" fillId="0" borderId="48" xfId="0" applyNumberFormat="1" applyFont="1" applyBorder="1" applyAlignment="1">
      <alignment horizontal="center" vertical="center"/>
    </xf>
    <xf numFmtId="0" fontId="59" fillId="0" borderId="49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3" fontId="59" fillId="0" borderId="51" xfId="0" applyNumberFormat="1" applyFont="1" applyBorder="1" applyAlignment="1">
      <alignment horizontal="center" vertical="center"/>
    </xf>
    <xf numFmtId="0" fontId="59" fillId="0" borderId="52" xfId="0" applyFont="1" applyBorder="1" applyAlignment="1">
      <alignment horizontal="center" vertical="center"/>
    </xf>
    <xf numFmtId="0" fontId="59" fillId="0" borderId="5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60" fillId="1" borderId="24" xfId="0" applyFont="1" applyFill="1" applyBorder="1" applyAlignment="1">
      <alignment horizontal="center"/>
    </xf>
    <xf numFmtId="0" fontId="60" fillId="1" borderId="26" xfId="0" applyFont="1" applyFill="1" applyBorder="1" applyAlignment="1">
      <alignment horizontal="center"/>
    </xf>
    <xf numFmtId="0" fontId="53" fillId="1" borderId="21" xfId="0" applyFont="1" applyFill="1" applyBorder="1" applyAlignment="1">
      <alignment horizontal="center" vertical="center"/>
    </xf>
    <xf numFmtId="0" fontId="53" fillId="1" borderId="22" xfId="0" applyFont="1" applyFill="1" applyBorder="1" applyAlignment="1">
      <alignment horizontal="center" vertical="center"/>
    </xf>
    <xf numFmtId="0" fontId="53" fillId="1" borderId="23" xfId="0" applyFont="1" applyFill="1" applyBorder="1" applyAlignment="1">
      <alignment horizontal="center" vertical="center"/>
    </xf>
    <xf numFmtId="0" fontId="60" fillId="1" borderId="29" xfId="0" applyFont="1" applyFill="1" applyBorder="1" applyAlignment="1">
      <alignment horizontal="center" vertical="top"/>
    </xf>
    <xf numFmtId="0" fontId="60" fillId="1" borderId="17" xfId="0" applyFont="1" applyFill="1" applyBorder="1" applyAlignment="1">
      <alignment horizontal="center" vertical="top"/>
    </xf>
    <xf numFmtId="0" fontId="53" fillId="33" borderId="31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3" fontId="59" fillId="0" borderId="45" xfId="0" applyNumberFormat="1" applyFont="1" applyBorder="1" applyAlignment="1">
      <alignment horizontal="center" vertical="center"/>
    </xf>
    <xf numFmtId="0" fontId="53" fillId="1" borderId="4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953125" cy="342900"/>
    <xdr:sp>
      <xdr:nvSpPr>
        <xdr:cNvPr id="1" name="正方形/長方形 1"/>
        <xdr:cNvSpPr>
          <a:spLocks/>
        </xdr:cNvSpPr>
      </xdr:nvSpPr>
      <xdr:spPr>
        <a:xfrm>
          <a:off x="0" y="0"/>
          <a:ext cx="5953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390525</xdr:colOff>
      <xdr:row>0</xdr:row>
      <xdr:rowOff>9525</xdr:rowOff>
    </xdr:from>
    <xdr:ext cx="2514600" cy="390525"/>
    <xdr:sp>
      <xdr:nvSpPr>
        <xdr:cNvPr id="2" name="正方形/長方形 2"/>
        <xdr:cNvSpPr>
          <a:spLocks/>
        </xdr:cNvSpPr>
      </xdr:nvSpPr>
      <xdr:spPr>
        <a:xfrm>
          <a:off x="390525" y="9525"/>
          <a:ext cx="2514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/>
            <a:t>介護老人福祉施設　喜楽苑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953125" cy="342900"/>
    <xdr:sp>
      <xdr:nvSpPr>
        <xdr:cNvPr id="1" name="正方形/長方形 1"/>
        <xdr:cNvSpPr>
          <a:spLocks/>
        </xdr:cNvSpPr>
      </xdr:nvSpPr>
      <xdr:spPr>
        <a:xfrm>
          <a:off x="0" y="0"/>
          <a:ext cx="5953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390525</xdr:colOff>
      <xdr:row>0</xdr:row>
      <xdr:rowOff>9525</xdr:rowOff>
    </xdr:from>
    <xdr:ext cx="2514600" cy="304800"/>
    <xdr:sp>
      <xdr:nvSpPr>
        <xdr:cNvPr id="2" name="正方形/長方形 2"/>
        <xdr:cNvSpPr>
          <a:spLocks/>
        </xdr:cNvSpPr>
      </xdr:nvSpPr>
      <xdr:spPr>
        <a:xfrm>
          <a:off x="390525" y="9525"/>
          <a:ext cx="2514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/>
            <a:t>介護老人福祉施設　喜楽苑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953125" cy="342900"/>
    <xdr:sp>
      <xdr:nvSpPr>
        <xdr:cNvPr id="1" name="正方形/長方形 1"/>
        <xdr:cNvSpPr>
          <a:spLocks/>
        </xdr:cNvSpPr>
      </xdr:nvSpPr>
      <xdr:spPr>
        <a:xfrm>
          <a:off x="0" y="0"/>
          <a:ext cx="5953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390525</xdr:colOff>
      <xdr:row>0</xdr:row>
      <xdr:rowOff>9525</xdr:rowOff>
    </xdr:from>
    <xdr:ext cx="2514600" cy="390525"/>
    <xdr:sp>
      <xdr:nvSpPr>
        <xdr:cNvPr id="2" name="正方形/長方形 2"/>
        <xdr:cNvSpPr>
          <a:spLocks/>
        </xdr:cNvSpPr>
      </xdr:nvSpPr>
      <xdr:spPr>
        <a:xfrm>
          <a:off x="390525" y="9525"/>
          <a:ext cx="2514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/>
            <a:t>介護老人福祉施設　喜楽苑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953125" cy="342900"/>
    <xdr:sp>
      <xdr:nvSpPr>
        <xdr:cNvPr id="1" name="正方形/長方形 1"/>
        <xdr:cNvSpPr>
          <a:spLocks/>
        </xdr:cNvSpPr>
      </xdr:nvSpPr>
      <xdr:spPr>
        <a:xfrm>
          <a:off x="0" y="0"/>
          <a:ext cx="5953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390525</xdr:colOff>
      <xdr:row>0</xdr:row>
      <xdr:rowOff>9525</xdr:rowOff>
    </xdr:from>
    <xdr:ext cx="2514600" cy="390525"/>
    <xdr:sp>
      <xdr:nvSpPr>
        <xdr:cNvPr id="2" name="正方形/長方形 2"/>
        <xdr:cNvSpPr>
          <a:spLocks/>
        </xdr:cNvSpPr>
      </xdr:nvSpPr>
      <xdr:spPr>
        <a:xfrm>
          <a:off x="390525" y="9525"/>
          <a:ext cx="2514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/>
            <a:t>介護老人福祉施設　喜楽苑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X72"/>
  <sheetViews>
    <sheetView zoomScalePageLayoutView="0" workbookViewId="0" topLeftCell="A8">
      <selection activeCell="P23" sqref="P23:T25"/>
    </sheetView>
  </sheetViews>
  <sheetFormatPr defaultColWidth="6.57421875" defaultRowHeight="15"/>
  <cols>
    <col min="1" max="19" width="6.57421875" style="1" customWidth="1"/>
    <col min="20" max="21" width="4.8515625" style="1" customWidth="1"/>
    <col min="22" max="16384" width="6.57421875" style="1" customWidth="1"/>
  </cols>
  <sheetData>
    <row r="1" ht="18.75">
      <c r="A1" s="2"/>
    </row>
    <row r="2" spans="14:22" ht="13.5" customHeight="1">
      <c r="N2" s="64"/>
      <c r="O2" s="64"/>
      <c r="P2" s="64"/>
      <c r="T2" s="95" t="s">
        <v>121</v>
      </c>
      <c r="U2" s="95"/>
      <c r="V2" s="95"/>
    </row>
    <row r="3" spans="14:16" ht="13.5" customHeight="1">
      <c r="N3" s="64"/>
      <c r="O3" s="64"/>
      <c r="P3" s="64"/>
    </row>
    <row r="4" ht="17.25">
      <c r="A4" s="5" t="s">
        <v>34</v>
      </c>
    </row>
    <row r="6" spans="2:16" ht="14.25">
      <c r="B6" s="13" t="s">
        <v>37</v>
      </c>
      <c r="I6" s="13" t="s">
        <v>31</v>
      </c>
      <c r="P6" s="13" t="s">
        <v>39</v>
      </c>
    </row>
    <row r="7" ht="13.5">
      <c r="V7" s="17" t="s">
        <v>52</v>
      </c>
    </row>
    <row r="8" spans="2:22" ht="14.25">
      <c r="B8" s="1" t="s">
        <v>0</v>
      </c>
      <c r="E8" s="4" t="s">
        <v>92</v>
      </c>
      <c r="I8" s="1" t="s">
        <v>0</v>
      </c>
      <c r="L8" s="4" t="s">
        <v>11</v>
      </c>
      <c r="P8" s="157" t="s">
        <v>1</v>
      </c>
      <c r="Q8" s="157"/>
      <c r="R8" s="157" t="s">
        <v>2</v>
      </c>
      <c r="S8" s="157"/>
      <c r="T8" s="157" t="s">
        <v>0</v>
      </c>
      <c r="U8" s="157"/>
      <c r="V8" s="157"/>
    </row>
    <row r="9" spans="16:22" ht="13.5">
      <c r="P9" s="154" t="s">
        <v>12</v>
      </c>
      <c r="Q9" s="154"/>
      <c r="R9" s="155">
        <v>555</v>
      </c>
      <c r="S9" s="155"/>
      <c r="T9" s="156">
        <v>16944</v>
      </c>
      <c r="U9" s="156"/>
      <c r="V9" s="156"/>
    </row>
    <row r="10" spans="2:22" ht="13.5">
      <c r="B10" s="1" t="s">
        <v>102</v>
      </c>
      <c r="J10" s="1" t="s">
        <v>33</v>
      </c>
      <c r="P10" s="154" t="s">
        <v>13</v>
      </c>
      <c r="Q10" s="154"/>
      <c r="R10" s="155">
        <v>623</v>
      </c>
      <c r="S10" s="155"/>
      <c r="T10" s="156">
        <v>19013</v>
      </c>
      <c r="U10" s="156"/>
      <c r="V10" s="156"/>
    </row>
    <row r="11" spans="16:22" ht="13.5">
      <c r="P11" s="154" t="s">
        <v>14</v>
      </c>
      <c r="Q11" s="154"/>
      <c r="R11" s="155">
        <v>692</v>
      </c>
      <c r="S11" s="155"/>
      <c r="T11" s="156">
        <v>21142</v>
      </c>
      <c r="U11" s="156"/>
      <c r="V11" s="156"/>
    </row>
    <row r="12" spans="1:22" ht="13.5">
      <c r="A12" s="9"/>
      <c r="B12" s="9"/>
      <c r="C12" s="9"/>
      <c r="D12" s="9"/>
      <c r="E12" s="3"/>
      <c r="F12" s="3"/>
      <c r="G12" s="3"/>
      <c r="H12" s="3"/>
      <c r="I12" s="3"/>
      <c r="P12" s="154" t="s">
        <v>15</v>
      </c>
      <c r="Q12" s="154"/>
      <c r="R12" s="155">
        <v>760</v>
      </c>
      <c r="S12" s="155"/>
      <c r="T12" s="156">
        <v>23210</v>
      </c>
      <c r="U12" s="156"/>
      <c r="V12" s="156"/>
    </row>
    <row r="13" spans="1:22" ht="13.5">
      <c r="A13" s="9"/>
      <c r="B13" s="9"/>
      <c r="C13" s="9"/>
      <c r="D13" s="9"/>
      <c r="E13" s="3"/>
      <c r="F13" s="3"/>
      <c r="G13" s="3"/>
      <c r="H13" s="3"/>
      <c r="I13" s="3"/>
      <c r="P13" s="154" t="s">
        <v>16</v>
      </c>
      <c r="Q13" s="154"/>
      <c r="R13" s="155">
        <v>826</v>
      </c>
      <c r="S13" s="155"/>
      <c r="T13" s="156">
        <v>25218</v>
      </c>
      <c r="U13" s="156"/>
      <c r="V13" s="156"/>
    </row>
    <row r="14" spans="1:8" ht="13.5">
      <c r="A14" s="3"/>
      <c r="F14" s="3"/>
      <c r="G14" s="3"/>
      <c r="H14" s="3"/>
    </row>
    <row r="15" spans="1:8" ht="14.25">
      <c r="A15" s="3"/>
      <c r="B15" s="14" t="s">
        <v>38</v>
      </c>
      <c r="F15" s="3"/>
      <c r="G15" s="3"/>
      <c r="H15" s="3"/>
    </row>
    <row r="16" spans="1:16" ht="14.25">
      <c r="A16" s="3"/>
      <c r="F16" s="3"/>
      <c r="G16" s="3"/>
      <c r="H16" s="3"/>
      <c r="P16" s="13" t="s">
        <v>43</v>
      </c>
    </row>
    <row r="17" spans="1:8" ht="13.5">
      <c r="A17" s="3"/>
      <c r="C17" s="3" t="s">
        <v>83</v>
      </c>
      <c r="D17" s="3"/>
      <c r="E17" s="3"/>
      <c r="G17" s="3"/>
      <c r="H17" s="3"/>
    </row>
    <row r="18" spans="1:16" ht="13.5">
      <c r="A18" s="3"/>
      <c r="B18" s="3"/>
      <c r="C18" s="3"/>
      <c r="D18" s="3" t="s">
        <v>84</v>
      </c>
      <c r="E18" s="3"/>
      <c r="G18" s="58" t="s">
        <v>95</v>
      </c>
      <c r="H18" s="3"/>
      <c r="P18" s="3" t="s">
        <v>122</v>
      </c>
    </row>
    <row r="19" spans="2:20" ht="13.5">
      <c r="B19" s="3"/>
      <c r="C19" s="1" t="s">
        <v>85</v>
      </c>
      <c r="P19" s="1" t="s">
        <v>46</v>
      </c>
      <c r="T19" s="17" t="s">
        <v>49</v>
      </c>
    </row>
    <row r="20" spans="4:20" ht="13.5">
      <c r="D20" s="1" t="s">
        <v>84</v>
      </c>
      <c r="G20" s="17" t="s">
        <v>94</v>
      </c>
      <c r="P20" s="1" t="s">
        <v>47</v>
      </c>
      <c r="T20" s="17" t="s">
        <v>50</v>
      </c>
    </row>
    <row r="21" spans="3:20" ht="13.5">
      <c r="C21" s="1" t="s">
        <v>86</v>
      </c>
      <c r="P21" s="1" t="s">
        <v>48</v>
      </c>
      <c r="T21" s="17" t="s">
        <v>53</v>
      </c>
    </row>
    <row r="22" spans="4:7" ht="13.5">
      <c r="D22" s="1" t="s">
        <v>84</v>
      </c>
      <c r="G22" s="17" t="s">
        <v>93</v>
      </c>
    </row>
    <row r="23" spans="3:16" ht="13.5">
      <c r="C23" s="1" t="s">
        <v>87</v>
      </c>
      <c r="P23" s="1" t="s">
        <v>123</v>
      </c>
    </row>
    <row r="24" spans="4:20" ht="13.5">
      <c r="D24" s="1" t="s">
        <v>84</v>
      </c>
      <c r="G24" s="17" t="s">
        <v>97</v>
      </c>
      <c r="P24" s="1" t="s">
        <v>124</v>
      </c>
      <c r="T24" s="17" t="s">
        <v>126</v>
      </c>
    </row>
    <row r="25" spans="3:20" ht="13.5">
      <c r="C25" s="1" t="s">
        <v>88</v>
      </c>
      <c r="P25" s="1" t="s">
        <v>125</v>
      </c>
      <c r="T25" s="17" t="s">
        <v>127</v>
      </c>
    </row>
    <row r="26" spans="4:7" ht="17.25" customHeight="1">
      <c r="D26" s="1" t="s">
        <v>84</v>
      </c>
      <c r="G26" s="17" t="s">
        <v>96</v>
      </c>
    </row>
    <row r="27" ht="13.5" customHeight="1">
      <c r="C27" s="1" t="s">
        <v>89</v>
      </c>
    </row>
    <row r="28" spans="2:7" ht="18.75" customHeight="1">
      <c r="B28" s="3"/>
      <c r="D28" s="1" t="s">
        <v>100</v>
      </c>
      <c r="G28" s="17" t="s">
        <v>98</v>
      </c>
    </row>
    <row r="29" spans="2:21" ht="18.75" customHeight="1">
      <c r="B29" s="3"/>
      <c r="C29" s="1" t="s">
        <v>90</v>
      </c>
      <c r="N29" s="13" t="s">
        <v>51</v>
      </c>
      <c r="U29" s="17" t="s">
        <v>52</v>
      </c>
    </row>
    <row r="30" spans="2:21" ht="18.75" customHeight="1">
      <c r="B30" s="3"/>
      <c r="D30" s="1" t="s">
        <v>100</v>
      </c>
      <c r="G30" s="17" t="s">
        <v>117</v>
      </c>
      <c r="M30" s="145" t="s">
        <v>7</v>
      </c>
      <c r="N30" s="146"/>
      <c r="O30" s="147" t="s">
        <v>2</v>
      </c>
      <c r="P30" s="148"/>
      <c r="Q30" s="149"/>
      <c r="R30" s="147" t="s">
        <v>0</v>
      </c>
      <c r="S30" s="148"/>
      <c r="T30" s="148"/>
      <c r="U30" s="149"/>
    </row>
    <row r="31" spans="1:21" ht="18.75" customHeight="1">
      <c r="A31" s="3"/>
      <c r="C31" s="1" t="s">
        <v>91</v>
      </c>
      <c r="M31" s="150" t="s">
        <v>8</v>
      </c>
      <c r="N31" s="151"/>
      <c r="O31" s="129" t="s">
        <v>10</v>
      </c>
      <c r="P31" s="130"/>
      <c r="Q31" s="80" t="s">
        <v>3</v>
      </c>
      <c r="R31" s="129" t="s">
        <v>10</v>
      </c>
      <c r="S31" s="130"/>
      <c r="T31" s="152" t="s">
        <v>9</v>
      </c>
      <c r="U31" s="153"/>
    </row>
    <row r="32" spans="1:21" ht="18.75" customHeight="1">
      <c r="A32" s="3"/>
      <c r="D32" s="1" t="s">
        <v>103</v>
      </c>
      <c r="M32" s="129" t="s">
        <v>4</v>
      </c>
      <c r="N32" s="130"/>
      <c r="O32" s="138">
        <v>0</v>
      </c>
      <c r="P32" s="139"/>
      <c r="Q32" s="7">
        <v>300</v>
      </c>
      <c r="R32" s="140">
        <f>P32*30</f>
        <v>0</v>
      </c>
      <c r="S32" s="141"/>
      <c r="T32" s="140">
        <f>Q32*30</f>
        <v>9000</v>
      </c>
      <c r="U32" s="142"/>
    </row>
    <row r="33" spans="1:21" ht="18.75" customHeight="1">
      <c r="A33" s="3"/>
      <c r="M33" s="129" t="s">
        <v>5</v>
      </c>
      <c r="N33" s="130"/>
      <c r="O33" s="143">
        <v>370</v>
      </c>
      <c r="P33" s="144"/>
      <c r="Q33" s="8">
        <v>390</v>
      </c>
      <c r="R33" s="132">
        <f>(O33+P33)*30</f>
        <v>11100</v>
      </c>
      <c r="S33" s="133"/>
      <c r="T33" s="132">
        <f>Q33*30</f>
        <v>11700</v>
      </c>
      <c r="U33" s="134"/>
    </row>
    <row r="34" spans="1:21" ht="18.75" customHeight="1">
      <c r="A34" s="3"/>
      <c r="B34" s="3"/>
      <c r="C34" s="3"/>
      <c r="D34" s="3"/>
      <c r="M34" s="129" t="s">
        <v>6</v>
      </c>
      <c r="N34" s="130"/>
      <c r="O34" s="96">
        <v>370</v>
      </c>
      <c r="P34" s="131"/>
      <c r="Q34" s="8">
        <v>650</v>
      </c>
      <c r="R34" s="132">
        <f>(O34+P34)*30</f>
        <v>11100</v>
      </c>
      <c r="S34" s="133"/>
      <c r="T34" s="132">
        <f>Q34*30</f>
        <v>19500</v>
      </c>
      <c r="U34" s="134"/>
    </row>
    <row r="35" spans="2:21" ht="18.75" customHeight="1">
      <c r="B35" s="13" t="s">
        <v>44</v>
      </c>
      <c r="M35" s="129" t="s">
        <v>26</v>
      </c>
      <c r="N35" s="130"/>
      <c r="O35" s="107">
        <v>840</v>
      </c>
      <c r="P35" s="135"/>
      <c r="Q35" s="18">
        <v>1380</v>
      </c>
      <c r="R35" s="136">
        <f>(O35+P35)*30</f>
        <v>25200</v>
      </c>
      <c r="S35" s="137"/>
      <c r="T35" s="136">
        <f>Q35*30</f>
        <v>41400</v>
      </c>
      <c r="U35" s="137"/>
    </row>
    <row r="36" ht="19.5" customHeight="1">
      <c r="C36" s="4" t="s">
        <v>27</v>
      </c>
    </row>
    <row r="37" ht="17.25" customHeight="1"/>
    <row r="38" spans="1:16" ht="17.25" customHeight="1">
      <c r="A38" s="63" t="s">
        <v>36</v>
      </c>
      <c r="N38" s="126"/>
      <c r="O38" s="126"/>
      <c r="P38" s="126"/>
    </row>
    <row r="39" spans="5:16" ht="17.25" customHeight="1">
      <c r="E39" s="3"/>
      <c r="N39" s="126"/>
      <c r="O39" s="126"/>
      <c r="P39" s="126"/>
    </row>
    <row r="40" spans="1:16" ht="17.25" customHeight="1">
      <c r="A40" s="4" t="s">
        <v>35</v>
      </c>
      <c r="P40" s="6" t="s">
        <v>25</v>
      </c>
    </row>
    <row r="41" spans="1:22" ht="17.25" customHeight="1">
      <c r="A41" s="124" t="s">
        <v>32</v>
      </c>
      <c r="B41" s="125"/>
      <c r="C41" s="34" t="s">
        <v>72</v>
      </c>
      <c r="D41" s="35" t="s">
        <v>74</v>
      </c>
      <c r="E41" s="124" t="s">
        <v>75</v>
      </c>
      <c r="F41" s="125"/>
      <c r="G41" s="124" t="s">
        <v>77</v>
      </c>
      <c r="H41" s="125"/>
      <c r="I41" s="124" t="s">
        <v>40</v>
      </c>
      <c r="J41" s="125"/>
      <c r="K41" s="124" t="s">
        <v>78</v>
      </c>
      <c r="L41" s="125"/>
      <c r="M41" s="124" t="s">
        <v>79</v>
      </c>
      <c r="N41" s="125"/>
      <c r="O41" s="124" t="s">
        <v>80</v>
      </c>
      <c r="P41" s="125"/>
      <c r="Q41" s="124" t="s">
        <v>81</v>
      </c>
      <c r="R41" s="125"/>
      <c r="S41" s="124" t="s">
        <v>82</v>
      </c>
      <c r="T41" s="125"/>
      <c r="U41" s="36"/>
      <c r="V41" s="37"/>
    </row>
    <row r="42" spans="1:24" ht="17.25" customHeight="1">
      <c r="A42" s="116"/>
      <c r="B42" s="117"/>
      <c r="C42" s="38"/>
      <c r="D42" s="39"/>
      <c r="E42" s="40"/>
      <c r="F42" s="41"/>
      <c r="G42" s="78"/>
      <c r="H42" s="79"/>
      <c r="I42" s="44"/>
      <c r="J42" s="44"/>
      <c r="K42" s="78"/>
      <c r="L42" s="79"/>
      <c r="M42" s="78"/>
      <c r="N42" s="79"/>
      <c r="O42" s="78"/>
      <c r="P42" s="79"/>
      <c r="Q42" s="116" t="s">
        <v>63</v>
      </c>
      <c r="R42" s="117"/>
      <c r="S42" s="116" t="s">
        <v>68</v>
      </c>
      <c r="T42" s="117"/>
      <c r="U42" s="78"/>
      <c r="V42" s="79"/>
      <c r="W42" s="12"/>
      <c r="X42" s="12" t="s">
        <v>41</v>
      </c>
    </row>
    <row r="43" spans="1:24" ht="17.25" customHeight="1">
      <c r="A43" s="116"/>
      <c r="B43" s="117"/>
      <c r="C43" s="45" t="s">
        <v>71</v>
      </c>
      <c r="D43" s="39" t="s">
        <v>73</v>
      </c>
      <c r="E43" s="81" t="s">
        <v>76</v>
      </c>
      <c r="F43" s="41"/>
      <c r="G43" s="116" t="s">
        <v>54</v>
      </c>
      <c r="H43" s="117"/>
      <c r="I43" s="116" t="s">
        <v>56</v>
      </c>
      <c r="J43" s="117"/>
      <c r="K43" s="116" t="s">
        <v>58</v>
      </c>
      <c r="L43" s="117"/>
      <c r="M43" s="116" t="s">
        <v>60</v>
      </c>
      <c r="N43" s="117"/>
      <c r="O43" s="116" t="s">
        <v>62</v>
      </c>
      <c r="P43" s="117"/>
      <c r="Q43" s="46" t="s">
        <v>66</v>
      </c>
      <c r="R43" s="79">
        <v>30</v>
      </c>
      <c r="S43" s="116" t="s">
        <v>69</v>
      </c>
      <c r="T43" s="117"/>
      <c r="U43" s="116" t="s">
        <v>18</v>
      </c>
      <c r="V43" s="117"/>
      <c r="W43" s="12"/>
      <c r="X43" s="12" t="s">
        <v>104</v>
      </c>
    </row>
    <row r="44" spans="1:24" ht="17.25" customHeight="1">
      <c r="A44" s="116"/>
      <c r="B44" s="117"/>
      <c r="C44" s="38"/>
      <c r="D44" s="39"/>
      <c r="E44" s="40"/>
      <c r="F44" s="41"/>
      <c r="G44" s="116" t="s">
        <v>55</v>
      </c>
      <c r="H44" s="117"/>
      <c r="I44" s="116" t="s">
        <v>57</v>
      </c>
      <c r="J44" s="117"/>
      <c r="K44" s="116" t="s">
        <v>59</v>
      </c>
      <c r="L44" s="117"/>
      <c r="M44" s="116" t="s">
        <v>61</v>
      </c>
      <c r="N44" s="117"/>
      <c r="O44" s="116" t="s">
        <v>55</v>
      </c>
      <c r="P44" s="117"/>
      <c r="Q44" s="120" t="s">
        <v>64</v>
      </c>
      <c r="R44" s="121"/>
      <c r="S44" s="116" t="s">
        <v>70</v>
      </c>
      <c r="T44" s="117"/>
      <c r="U44" s="122" t="s">
        <v>101</v>
      </c>
      <c r="V44" s="123"/>
      <c r="W44" s="12"/>
      <c r="X44" s="12" t="s">
        <v>42</v>
      </c>
    </row>
    <row r="45" spans="1:22" ht="17.25" customHeight="1">
      <c r="A45" s="116"/>
      <c r="B45" s="117"/>
      <c r="C45" s="38"/>
      <c r="D45" s="39"/>
      <c r="E45" s="40"/>
      <c r="F45" s="41"/>
      <c r="G45" s="116">
        <v>13</v>
      </c>
      <c r="H45" s="117"/>
      <c r="I45" s="116">
        <v>36</v>
      </c>
      <c r="J45" s="117"/>
      <c r="K45" s="116">
        <v>14</v>
      </c>
      <c r="L45" s="117"/>
      <c r="M45" s="116">
        <v>19</v>
      </c>
      <c r="N45" s="117"/>
      <c r="O45" s="116">
        <v>12</v>
      </c>
      <c r="P45" s="117"/>
      <c r="Q45" s="59" t="s">
        <v>67</v>
      </c>
      <c r="R45" s="77">
        <v>90</v>
      </c>
      <c r="S45" s="118">
        <v>0.083</v>
      </c>
      <c r="T45" s="119"/>
      <c r="U45" s="61"/>
      <c r="V45" s="62"/>
    </row>
    <row r="46" spans="1:22" ht="17.25" customHeight="1">
      <c r="A46" s="127"/>
      <c r="B46" s="128"/>
      <c r="C46" s="47"/>
      <c r="D46" s="48"/>
      <c r="E46" s="49"/>
      <c r="F46" s="50"/>
      <c r="G46" s="51"/>
      <c r="H46" s="52"/>
      <c r="I46" s="51"/>
      <c r="J46" s="53"/>
      <c r="K46" s="52"/>
      <c r="L46" s="52"/>
      <c r="M46" s="51"/>
      <c r="N46" s="53"/>
      <c r="O46" s="116"/>
      <c r="P46" s="117"/>
      <c r="Q46" s="120" t="s">
        <v>65</v>
      </c>
      <c r="R46" s="121"/>
      <c r="S46" s="54"/>
      <c r="T46" s="55"/>
      <c r="U46" s="56"/>
      <c r="V46" s="57"/>
    </row>
    <row r="47" spans="1:22" ht="17.25" customHeight="1">
      <c r="A47" s="104" t="s">
        <v>20</v>
      </c>
      <c r="B47" s="20" t="s">
        <v>17</v>
      </c>
      <c r="C47" s="75">
        <f>R32</f>
        <v>0</v>
      </c>
      <c r="D47" s="10">
        <f>T32</f>
        <v>9000</v>
      </c>
      <c r="E47" s="100">
        <f>A50*30*10.14-A50*30*10.14*0.9</f>
        <v>16943.940000000002</v>
      </c>
      <c r="F47" s="101"/>
      <c r="G47" s="98">
        <f>G45*30*10.14-G45*30*10.14*0.9</f>
        <v>395.46000000000004</v>
      </c>
      <c r="H47" s="99"/>
      <c r="I47" s="98">
        <f>I45*30*10.14-I45*30*10.14*0.9</f>
        <v>1095.119999999999</v>
      </c>
      <c r="J47" s="99"/>
      <c r="K47" s="98">
        <f>K45*30*10.14-K45*30*10.14*0.9</f>
        <v>425.8800000000001</v>
      </c>
      <c r="L47" s="99"/>
      <c r="M47" s="98">
        <f>M45*30*10.14-M45*30*10.14*0.9</f>
        <v>577.9799999999996</v>
      </c>
      <c r="N47" s="99"/>
      <c r="O47" s="98">
        <f>O45*30*10.14-O45*30*10.14*0.9</f>
        <v>365.03999999999996</v>
      </c>
      <c r="P47" s="99"/>
      <c r="Q47" s="100">
        <f>R43*10.14-R43*10.14*0.9</f>
        <v>30.420000000000016</v>
      </c>
      <c r="R47" s="101"/>
      <c r="S47" s="98">
        <f>(A50*30+G45*30+I45*30+K45*30+M45*30+O45*30+R43)*0.083*10.14-(A50*30+G45*30+I45*30+K45*30+M45*30+O45*30+R43)*0.083*10.14*0.9</f>
        <v>1646.2087200000005</v>
      </c>
      <c r="T47" s="99"/>
      <c r="U47" s="110">
        <f>SUM(C47:T47)</f>
        <v>30480.04872</v>
      </c>
      <c r="V47" s="111"/>
    </row>
    <row r="48" spans="1:22" ht="17.25" customHeight="1">
      <c r="A48" s="105"/>
      <c r="B48" s="21" t="s">
        <v>28</v>
      </c>
      <c r="C48" s="73">
        <f>R33</f>
        <v>11100</v>
      </c>
      <c r="D48" s="11">
        <f>T33</f>
        <v>11700</v>
      </c>
      <c r="E48" s="89">
        <f>E47</f>
        <v>16943.940000000002</v>
      </c>
      <c r="F48" s="90"/>
      <c r="G48" s="96">
        <f>G47</f>
        <v>395.46000000000004</v>
      </c>
      <c r="H48" s="97"/>
      <c r="I48" s="96">
        <f>I47</f>
        <v>1095.119999999999</v>
      </c>
      <c r="J48" s="97"/>
      <c r="K48" s="96">
        <f>K47</f>
        <v>425.8800000000001</v>
      </c>
      <c r="L48" s="97"/>
      <c r="M48" s="96">
        <f>M47</f>
        <v>577.9799999999996</v>
      </c>
      <c r="N48" s="97"/>
      <c r="O48" s="96">
        <f>O47</f>
        <v>365.03999999999996</v>
      </c>
      <c r="P48" s="97"/>
      <c r="Q48" s="89">
        <f>Q47</f>
        <v>30.420000000000016</v>
      </c>
      <c r="R48" s="90"/>
      <c r="S48" s="96">
        <f>S47</f>
        <v>1646.2087200000005</v>
      </c>
      <c r="T48" s="97"/>
      <c r="U48" s="87">
        <f>SUM(C48:T48)</f>
        <v>44280.048720000006</v>
      </c>
      <c r="V48" s="88"/>
    </row>
    <row r="49" spans="1:22" ht="17.25" customHeight="1">
      <c r="A49" s="105"/>
      <c r="B49" s="21" t="s">
        <v>29</v>
      </c>
      <c r="C49" s="73">
        <f>R34</f>
        <v>11100</v>
      </c>
      <c r="D49" s="11">
        <f>T34</f>
        <v>19500</v>
      </c>
      <c r="E49" s="89">
        <f>E47</f>
        <v>16943.940000000002</v>
      </c>
      <c r="F49" s="90"/>
      <c r="G49" s="96">
        <f>G47</f>
        <v>395.46000000000004</v>
      </c>
      <c r="H49" s="97"/>
      <c r="I49" s="96">
        <f>I47</f>
        <v>1095.119999999999</v>
      </c>
      <c r="J49" s="97"/>
      <c r="K49" s="96">
        <f>K47</f>
        <v>425.8800000000001</v>
      </c>
      <c r="L49" s="97"/>
      <c r="M49" s="96">
        <f>M47</f>
        <v>577.9799999999996</v>
      </c>
      <c r="N49" s="97"/>
      <c r="O49" s="96">
        <f>O47</f>
        <v>365.03999999999996</v>
      </c>
      <c r="P49" s="97"/>
      <c r="Q49" s="89">
        <f>Q47</f>
        <v>30.420000000000016</v>
      </c>
      <c r="R49" s="90"/>
      <c r="S49" s="96">
        <f>S47</f>
        <v>1646.2087200000005</v>
      </c>
      <c r="T49" s="97"/>
      <c r="U49" s="87">
        <f>SUM(C49:T49)</f>
        <v>52080.048720000006</v>
      </c>
      <c r="V49" s="88"/>
    </row>
    <row r="50" spans="1:22" ht="17.25" customHeight="1">
      <c r="A50" s="76">
        <v>557</v>
      </c>
      <c r="B50" s="23" t="s">
        <v>30</v>
      </c>
      <c r="C50" s="74">
        <f>R35</f>
        <v>25200</v>
      </c>
      <c r="D50" s="25">
        <f>T35</f>
        <v>41400</v>
      </c>
      <c r="E50" s="83">
        <f>E47</f>
        <v>16943.940000000002</v>
      </c>
      <c r="F50" s="84"/>
      <c r="G50" s="85">
        <f>G47</f>
        <v>395.46000000000004</v>
      </c>
      <c r="H50" s="86"/>
      <c r="I50" s="85">
        <f>I47</f>
        <v>1095.119999999999</v>
      </c>
      <c r="J50" s="86"/>
      <c r="K50" s="85">
        <f>K47</f>
        <v>425.8800000000001</v>
      </c>
      <c r="L50" s="86"/>
      <c r="M50" s="85">
        <f>M47</f>
        <v>577.9799999999996</v>
      </c>
      <c r="N50" s="86"/>
      <c r="O50" s="85">
        <f>O47</f>
        <v>365.03999999999996</v>
      </c>
      <c r="P50" s="86"/>
      <c r="Q50" s="83">
        <f>Q47</f>
        <v>30.420000000000016</v>
      </c>
      <c r="R50" s="84"/>
      <c r="S50" s="85">
        <f>S47</f>
        <v>1646.2087200000005</v>
      </c>
      <c r="T50" s="86"/>
      <c r="U50" s="115">
        <f>SUM(C50:T50)</f>
        <v>88080.04871999999</v>
      </c>
      <c r="V50" s="92"/>
    </row>
    <row r="51" spans="1:22" ht="6.75" customHeight="1">
      <c r="A51" s="26"/>
      <c r="B51" s="30"/>
      <c r="C51" s="28"/>
      <c r="D51" s="28"/>
      <c r="E51" s="82"/>
      <c r="F51" s="82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82"/>
      <c r="R51" s="82"/>
      <c r="S51" s="29"/>
      <c r="T51" s="29"/>
      <c r="U51" s="31"/>
      <c r="V51" s="32"/>
    </row>
    <row r="52" spans="1:22" ht="17.25" customHeight="1">
      <c r="A52" s="104" t="s">
        <v>21</v>
      </c>
      <c r="B52" s="20" t="s">
        <v>17</v>
      </c>
      <c r="C52" s="75">
        <f>R32</f>
        <v>0</v>
      </c>
      <c r="D52" s="10">
        <f>T32</f>
        <v>9000</v>
      </c>
      <c r="E52" s="100">
        <f>A55*30*10.14-A55*30*10.14*0.9</f>
        <v>19012.5</v>
      </c>
      <c r="F52" s="101"/>
      <c r="G52" s="98">
        <f>G47</f>
        <v>395.46000000000004</v>
      </c>
      <c r="H52" s="99"/>
      <c r="I52" s="98">
        <f>I47</f>
        <v>1095.119999999999</v>
      </c>
      <c r="J52" s="99"/>
      <c r="K52" s="98">
        <f>K47</f>
        <v>425.8800000000001</v>
      </c>
      <c r="L52" s="99"/>
      <c r="M52" s="98">
        <f>M47</f>
        <v>577.9799999999996</v>
      </c>
      <c r="N52" s="99"/>
      <c r="O52" s="98">
        <f>O47</f>
        <v>365.03999999999996</v>
      </c>
      <c r="P52" s="99"/>
      <c r="Q52" s="100">
        <f>Q47</f>
        <v>30.420000000000016</v>
      </c>
      <c r="R52" s="101"/>
      <c r="S52" s="98">
        <f>(A55*30+G45*30+I45*30+K45*30+M45*30+O45*30+R43)*0.083*10.14-(A55*30+G45*30+I45*30+K45*30+M45*30+O45*30+R43)*0.083*10.14*0.9</f>
        <v>1817.8991999999998</v>
      </c>
      <c r="T52" s="106"/>
      <c r="U52" s="112">
        <f>SUM(C52:T52)</f>
        <v>32720.299199999998</v>
      </c>
      <c r="V52" s="113"/>
    </row>
    <row r="53" spans="1:22" ht="17.25" customHeight="1">
      <c r="A53" s="105"/>
      <c r="B53" s="23" t="s">
        <v>28</v>
      </c>
      <c r="C53" s="73">
        <f>R33</f>
        <v>11100</v>
      </c>
      <c r="D53" s="11">
        <f>T33</f>
        <v>11700</v>
      </c>
      <c r="E53" s="89">
        <f>E52</f>
        <v>19012.5</v>
      </c>
      <c r="F53" s="90"/>
      <c r="G53" s="96">
        <f>G52</f>
        <v>395.46000000000004</v>
      </c>
      <c r="H53" s="97"/>
      <c r="I53" s="96">
        <f>I52</f>
        <v>1095.119999999999</v>
      </c>
      <c r="J53" s="97"/>
      <c r="K53" s="96">
        <f>K52</f>
        <v>425.8800000000001</v>
      </c>
      <c r="L53" s="97"/>
      <c r="M53" s="96">
        <f>M52</f>
        <v>577.9799999999996</v>
      </c>
      <c r="N53" s="97"/>
      <c r="O53" s="96">
        <f>O52</f>
        <v>365.03999999999996</v>
      </c>
      <c r="P53" s="97"/>
      <c r="Q53" s="89">
        <f>Q52</f>
        <v>30.420000000000016</v>
      </c>
      <c r="R53" s="90"/>
      <c r="S53" s="96">
        <f>S52</f>
        <v>1817.8991999999998</v>
      </c>
      <c r="T53" s="109"/>
      <c r="U53" s="114">
        <f>SUM(C53:T53)</f>
        <v>46520.2992</v>
      </c>
      <c r="V53" s="88"/>
    </row>
    <row r="54" spans="1:22" ht="17.25" customHeight="1">
      <c r="A54" s="105"/>
      <c r="B54" s="21" t="s">
        <v>29</v>
      </c>
      <c r="C54" s="73">
        <f>R34</f>
        <v>11100</v>
      </c>
      <c r="D54" s="11">
        <f>T34</f>
        <v>19500</v>
      </c>
      <c r="E54" s="89">
        <f>E52</f>
        <v>19012.5</v>
      </c>
      <c r="F54" s="90"/>
      <c r="G54" s="96">
        <f>G52</f>
        <v>395.46000000000004</v>
      </c>
      <c r="H54" s="97"/>
      <c r="I54" s="96">
        <f>I52</f>
        <v>1095.119999999999</v>
      </c>
      <c r="J54" s="97"/>
      <c r="K54" s="96">
        <f>K52</f>
        <v>425.8800000000001</v>
      </c>
      <c r="L54" s="97"/>
      <c r="M54" s="96">
        <f>M52</f>
        <v>577.9799999999996</v>
      </c>
      <c r="N54" s="97"/>
      <c r="O54" s="96">
        <f>O52</f>
        <v>365.03999999999996</v>
      </c>
      <c r="P54" s="97"/>
      <c r="Q54" s="89">
        <f>Q52</f>
        <v>30.420000000000016</v>
      </c>
      <c r="R54" s="90"/>
      <c r="S54" s="96">
        <f>S52</f>
        <v>1817.8991999999998</v>
      </c>
      <c r="T54" s="109"/>
      <c r="U54" s="110">
        <f>SUM(C54:T54)</f>
        <v>54320.2992</v>
      </c>
      <c r="V54" s="111"/>
    </row>
    <row r="55" spans="1:22" ht="17.25" customHeight="1">
      <c r="A55" s="76">
        <v>625</v>
      </c>
      <c r="B55" s="33" t="s">
        <v>30</v>
      </c>
      <c r="C55" s="74">
        <f>R35</f>
        <v>25200</v>
      </c>
      <c r="D55" s="25">
        <f>T35</f>
        <v>41400</v>
      </c>
      <c r="E55" s="83">
        <f>E52</f>
        <v>19012.5</v>
      </c>
      <c r="F55" s="84"/>
      <c r="G55" s="85">
        <f>G52</f>
        <v>395.46000000000004</v>
      </c>
      <c r="H55" s="86"/>
      <c r="I55" s="85">
        <f>I52</f>
        <v>1095.119999999999</v>
      </c>
      <c r="J55" s="86"/>
      <c r="K55" s="85">
        <f>K52</f>
        <v>425.8800000000001</v>
      </c>
      <c r="L55" s="86"/>
      <c r="M55" s="85">
        <f>M52</f>
        <v>577.9799999999996</v>
      </c>
      <c r="N55" s="86"/>
      <c r="O55" s="85">
        <f>O52</f>
        <v>365.03999999999996</v>
      </c>
      <c r="P55" s="86"/>
      <c r="Q55" s="83">
        <f>Q52</f>
        <v>30.420000000000016</v>
      </c>
      <c r="R55" s="84"/>
      <c r="S55" s="107">
        <f>S52</f>
        <v>1817.8991999999998</v>
      </c>
      <c r="T55" s="108"/>
      <c r="U55" s="91">
        <f>SUM(C55:T55)</f>
        <v>90320.2992</v>
      </c>
      <c r="V55" s="92"/>
    </row>
    <row r="56" spans="1:22" ht="6.75" customHeight="1">
      <c r="A56" s="26"/>
      <c r="B56" s="30"/>
      <c r="C56" s="28"/>
      <c r="D56" s="28"/>
      <c r="E56" s="82"/>
      <c r="F56" s="82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82"/>
      <c r="R56" s="82"/>
      <c r="S56" s="29"/>
      <c r="T56" s="29"/>
      <c r="U56" s="31"/>
      <c r="V56" s="32"/>
    </row>
    <row r="57" spans="1:22" ht="17.25" customHeight="1">
      <c r="A57" s="104" t="s">
        <v>22</v>
      </c>
      <c r="B57" s="20" t="s">
        <v>17</v>
      </c>
      <c r="C57" s="75">
        <f>R32</f>
        <v>0</v>
      </c>
      <c r="D57" s="10">
        <f>T32</f>
        <v>9000</v>
      </c>
      <c r="E57" s="100">
        <f>A60*30*10.14-A60*30*10.14*0.9</f>
        <v>21141.899999999994</v>
      </c>
      <c r="F57" s="101"/>
      <c r="G57" s="98">
        <f>G47</f>
        <v>395.46000000000004</v>
      </c>
      <c r="H57" s="99"/>
      <c r="I57" s="98">
        <f>I47</f>
        <v>1095.119999999999</v>
      </c>
      <c r="J57" s="99"/>
      <c r="K57" s="98">
        <f>K47</f>
        <v>425.8800000000001</v>
      </c>
      <c r="L57" s="99"/>
      <c r="M57" s="98">
        <f>M47</f>
        <v>577.9799999999996</v>
      </c>
      <c r="N57" s="99"/>
      <c r="O57" s="98">
        <f>O47</f>
        <v>365.03999999999996</v>
      </c>
      <c r="P57" s="99"/>
      <c r="Q57" s="100">
        <f>Q47</f>
        <v>30.420000000000016</v>
      </c>
      <c r="R57" s="101"/>
      <c r="S57" s="98">
        <f>(A60*30+G45*30+I45*30+K45*30+M45*30+O45*30+R43)*0.083*10.14-(A60*30+G45*30+I45*30+K45*30+M45*30+O45*30+R43)*0.083*10.14*0.9</f>
        <v>1994.6394</v>
      </c>
      <c r="T57" s="106"/>
      <c r="U57" s="102">
        <f>SUM(C57:T57)</f>
        <v>35026.43939999999</v>
      </c>
      <c r="V57" s="103"/>
    </row>
    <row r="58" spans="1:22" ht="17.25" customHeight="1">
      <c r="A58" s="105"/>
      <c r="B58" s="21" t="s">
        <v>28</v>
      </c>
      <c r="C58" s="73">
        <f>R33</f>
        <v>11100</v>
      </c>
      <c r="D58" s="11">
        <f>T33</f>
        <v>11700</v>
      </c>
      <c r="E58" s="89">
        <f>E57</f>
        <v>21141.899999999994</v>
      </c>
      <c r="F58" s="90"/>
      <c r="G58" s="96">
        <f>G57</f>
        <v>395.46000000000004</v>
      </c>
      <c r="H58" s="97"/>
      <c r="I58" s="96">
        <f>I57</f>
        <v>1095.119999999999</v>
      </c>
      <c r="J58" s="97"/>
      <c r="K58" s="96">
        <f>K57</f>
        <v>425.8800000000001</v>
      </c>
      <c r="L58" s="97"/>
      <c r="M58" s="96">
        <f>M57</f>
        <v>577.9799999999996</v>
      </c>
      <c r="N58" s="97"/>
      <c r="O58" s="96">
        <f>O57</f>
        <v>365.03999999999996</v>
      </c>
      <c r="P58" s="97"/>
      <c r="Q58" s="89">
        <f>Q57</f>
        <v>30.420000000000016</v>
      </c>
      <c r="R58" s="90"/>
      <c r="S58" s="96">
        <f>S57</f>
        <v>1994.6394</v>
      </c>
      <c r="T58" s="97"/>
      <c r="U58" s="87">
        <f>SUM(C58:T58)</f>
        <v>48826.439399999996</v>
      </c>
      <c r="V58" s="88"/>
    </row>
    <row r="59" spans="1:22" ht="17.25" customHeight="1">
      <c r="A59" s="105"/>
      <c r="B59" s="21" t="s">
        <v>29</v>
      </c>
      <c r="C59" s="73">
        <f>R34</f>
        <v>11100</v>
      </c>
      <c r="D59" s="11">
        <f>T34</f>
        <v>19500</v>
      </c>
      <c r="E59" s="89">
        <f>E57</f>
        <v>21141.899999999994</v>
      </c>
      <c r="F59" s="90"/>
      <c r="G59" s="96">
        <f>G57</f>
        <v>395.46000000000004</v>
      </c>
      <c r="H59" s="97"/>
      <c r="I59" s="96">
        <f>I57</f>
        <v>1095.119999999999</v>
      </c>
      <c r="J59" s="97"/>
      <c r="K59" s="96">
        <f>K57</f>
        <v>425.8800000000001</v>
      </c>
      <c r="L59" s="97"/>
      <c r="M59" s="96">
        <f>M57</f>
        <v>577.9799999999996</v>
      </c>
      <c r="N59" s="97"/>
      <c r="O59" s="96">
        <f>O57</f>
        <v>365.03999999999996</v>
      </c>
      <c r="P59" s="97"/>
      <c r="Q59" s="89">
        <f>Q57</f>
        <v>30.420000000000016</v>
      </c>
      <c r="R59" s="90"/>
      <c r="S59" s="96">
        <f>S57</f>
        <v>1994.6394</v>
      </c>
      <c r="T59" s="97"/>
      <c r="U59" s="87">
        <f>SUM(C59:T59)</f>
        <v>56626.439399999996</v>
      </c>
      <c r="V59" s="88"/>
    </row>
    <row r="60" spans="1:22" ht="17.25" customHeight="1">
      <c r="A60" s="76">
        <v>695</v>
      </c>
      <c r="B60" s="23" t="s">
        <v>30</v>
      </c>
      <c r="C60" s="74">
        <f>R35</f>
        <v>25200</v>
      </c>
      <c r="D60" s="25">
        <f>T35</f>
        <v>41400</v>
      </c>
      <c r="E60" s="83">
        <f>E57</f>
        <v>21141.899999999994</v>
      </c>
      <c r="F60" s="84"/>
      <c r="G60" s="85">
        <f>G57</f>
        <v>395.46000000000004</v>
      </c>
      <c r="H60" s="86"/>
      <c r="I60" s="85">
        <f>I57</f>
        <v>1095.119999999999</v>
      </c>
      <c r="J60" s="86"/>
      <c r="K60" s="85">
        <f>K57</f>
        <v>425.8800000000001</v>
      </c>
      <c r="L60" s="86"/>
      <c r="M60" s="85">
        <f>M57</f>
        <v>577.9799999999996</v>
      </c>
      <c r="N60" s="86"/>
      <c r="O60" s="85">
        <f>O57</f>
        <v>365.03999999999996</v>
      </c>
      <c r="P60" s="86"/>
      <c r="Q60" s="83">
        <f>Q57</f>
        <v>30.420000000000016</v>
      </c>
      <c r="R60" s="84"/>
      <c r="S60" s="85">
        <f>S57</f>
        <v>1994.6394</v>
      </c>
      <c r="T60" s="86"/>
      <c r="U60" s="91">
        <f>SUM(C60:T60)</f>
        <v>92626.43939999999</v>
      </c>
      <c r="V60" s="92"/>
    </row>
    <row r="61" spans="1:22" ht="6.75" customHeight="1">
      <c r="A61" s="26"/>
      <c r="B61" s="30"/>
      <c r="C61" s="28"/>
      <c r="D61" s="28"/>
      <c r="E61" s="82"/>
      <c r="F61" s="82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82"/>
      <c r="R61" s="82"/>
      <c r="S61" s="29"/>
      <c r="T61" s="29"/>
      <c r="U61" s="31"/>
      <c r="V61" s="32"/>
    </row>
    <row r="62" spans="1:22" ht="17.25" customHeight="1">
      <c r="A62" s="104" t="s">
        <v>23</v>
      </c>
      <c r="B62" s="20" t="s">
        <v>17</v>
      </c>
      <c r="C62" s="75">
        <f>R32</f>
        <v>0</v>
      </c>
      <c r="D62" s="10">
        <f>T32</f>
        <v>9000</v>
      </c>
      <c r="E62" s="100">
        <f>A65*30*10.14-A65*30*10.14*0.9</f>
        <v>23210.459999999992</v>
      </c>
      <c r="F62" s="101"/>
      <c r="G62" s="98">
        <f>G47</f>
        <v>395.46000000000004</v>
      </c>
      <c r="H62" s="99"/>
      <c r="I62" s="98">
        <f>I47</f>
        <v>1095.119999999999</v>
      </c>
      <c r="J62" s="99"/>
      <c r="K62" s="98">
        <f>K47</f>
        <v>425.8800000000001</v>
      </c>
      <c r="L62" s="99"/>
      <c r="M62" s="98">
        <f>M47</f>
        <v>577.9799999999996</v>
      </c>
      <c r="N62" s="99"/>
      <c r="O62" s="98">
        <f>O47</f>
        <v>365.03999999999996</v>
      </c>
      <c r="P62" s="99"/>
      <c r="Q62" s="100">
        <f>Q47</f>
        <v>30.420000000000016</v>
      </c>
      <c r="R62" s="101"/>
      <c r="S62" s="98">
        <f>(A65*30+G45*30+I45*30+K45*30+M45*30+O45*30+R43)*0.083*10.14-(A65*30+G45*30+I45*30+K45*30+M45*30+O45*30+R43)*0.083*10.14*0.9</f>
        <v>2166.329880000001</v>
      </c>
      <c r="T62" s="99"/>
      <c r="U62" s="102">
        <f>SUM(C62:T62)</f>
        <v>37266.68987999999</v>
      </c>
      <c r="V62" s="103"/>
    </row>
    <row r="63" spans="1:22" ht="17.25" customHeight="1">
      <c r="A63" s="105"/>
      <c r="B63" s="21" t="s">
        <v>28</v>
      </c>
      <c r="C63" s="73">
        <f>R33</f>
        <v>11100</v>
      </c>
      <c r="D63" s="11">
        <f>T33</f>
        <v>11700</v>
      </c>
      <c r="E63" s="89">
        <f>E62</f>
        <v>23210.459999999992</v>
      </c>
      <c r="F63" s="90"/>
      <c r="G63" s="96">
        <f>G62</f>
        <v>395.46000000000004</v>
      </c>
      <c r="H63" s="97"/>
      <c r="I63" s="96">
        <f>I62</f>
        <v>1095.119999999999</v>
      </c>
      <c r="J63" s="97"/>
      <c r="K63" s="96">
        <f>K62</f>
        <v>425.8800000000001</v>
      </c>
      <c r="L63" s="97"/>
      <c r="M63" s="96">
        <f>M62</f>
        <v>577.9799999999996</v>
      </c>
      <c r="N63" s="97"/>
      <c r="O63" s="96">
        <f>O62</f>
        <v>365.03999999999996</v>
      </c>
      <c r="P63" s="97"/>
      <c r="Q63" s="89">
        <f>Q62</f>
        <v>30.420000000000016</v>
      </c>
      <c r="R63" s="90"/>
      <c r="S63" s="96">
        <f>S62</f>
        <v>2166.329880000001</v>
      </c>
      <c r="T63" s="97"/>
      <c r="U63" s="87">
        <f>SUM(C63:T63)</f>
        <v>51066.68987999999</v>
      </c>
      <c r="V63" s="88"/>
    </row>
    <row r="64" spans="1:22" ht="17.25" customHeight="1">
      <c r="A64" s="105"/>
      <c r="B64" s="21" t="s">
        <v>29</v>
      </c>
      <c r="C64" s="73">
        <f>R34</f>
        <v>11100</v>
      </c>
      <c r="D64" s="11">
        <f>T34</f>
        <v>19500</v>
      </c>
      <c r="E64" s="89">
        <f>E62</f>
        <v>23210.459999999992</v>
      </c>
      <c r="F64" s="90"/>
      <c r="G64" s="96">
        <f>G62</f>
        <v>395.46000000000004</v>
      </c>
      <c r="H64" s="97"/>
      <c r="I64" s="96">
        <f>I62</f>
        <v>1095.119999999999</v>
      </c>
      <c r="J64" s="97"/>
      <c r="K64" s="96">
        <f>K62</f>
        <v>425.8800000000001</v>
      </c>
      <c r="L64" s="97"/>
      <c r="M64" s="96">
        <f>M62</f>
        <v>577.9799999999996</v>
      </c>
      <c r="N64" s="97"/>
      <c r="O64" s="96">
        <f>O62</f>
        <v>365.03999999999996</v>
      </c>
      <c r="P64" s="97"/>
      <c r="Q64" s="89">
        <f>Q62</f>
        <v>30.420000000000016</v>
      </c>
      <c r="R64" s="90"/>
      <c r="S64" s="96">
        <f>S62</f>
        <v>2166.329880000001</v>
      </c>
      <c r="T64" s="97"/>
      <c r="U64" s="87">
        <f>SUM(C64:T64)</f>
        <v>58866.68987999999</v>
      </c>
      <c r="V64" s="88"/>
    </row>
    <row r="65" spans="1:22" ht="17.25" customHeight="1">
      <c r="A65" s="76">
        <v>763</v>
      </c>
      <c r="B65" s="23" t="s">
        <v>30</v>
      </c>
      <c r="C65" s="74">
        <f>R35</f>
        <v>25200</v>
      </c>
      <c r="D65" s="25">
        <f>T35</f>
        <v>41400</v>
      </c>
      <c r="E65" s="83">
        <f>E62</f>
        <v>23210.459999999992</v>
      </c>
      <c r="F65" s="84"/>
      <c r="G65" s="85">
        <f>G62</f>
        <v>395.46000000000004</v>
      </c>
      <c r="H65" s="86"/>
      <c r="I65" s="85">
        <f>I62</f>
        <v>1095.119999999999</v>
      </c>
      <c r="J65" s="86"/>
      <c r="K65" s="85">
        <f>K62</f>
        <v>425.8800000000001</v>
      </c>
      <c r="L65" s="86"/>
      <c r="M65" s="85">
        <f>M62</f>
        <v>577.9799999999996</v>
      </c>
      <c r="N65" s="86"/>
      <c r="O65" s="85">
        <f>O62</f>
        <v>365.03999999999996</v>
      </c>
      <c r="P65" s="86"/>
      <c r="Q65" s="83">
        <f>Q62</f>
        <v>30.420000000000016</v>
      </c>
      <c r="R65" s="84"/>
      <c r="S65" s="85">
        <f>S62</f>
        <v>2166.329880000001</v>
      </c>
      <c r="T65" s="86"/>
      <c r="U65" s="91">
        <f>SUM(C65:T65)</f>
        <v>94866.68987999999</v>
      </c>
      <c r="V65" s="92"/>
    </row>
    <row r="66" spans="1:22" ht="6.75" customHeight="1">
      <c r="A66" s="26"/>
      <c r="B66" s="30"/>
      <c r="C66" s="28"/>
      <c r="D66" s="28"/>
      <c r="E66" s="82"/>
      <c r="F66" s="82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82"/>
      <c r="R66" s="82"/>
      <c r="S66" s="29"/>
      <c r="T66" s="29"/>
      <c r="U66" s="31"/>
      <c r="V66" s="32"/>
    </row>
    <row r="67" spans="1:22" ht="17.25" customHeight="1">
      <c r="A67" s="104" t="s">
        <v>24</v>
      </c>
      <c r="B67" s="20" t="s">
        <v>17</v>
      </c>
      <c r="C67" s="75">
        <f>R32</f>
        <v>0</v>
      </c>
      <c r="D67" s="10">
        <f>T32</f>
        <v>9000</v>
      </c>
      <c r="E67" s="100">
        <f>A70*30*10.14-A70*30*10.14*0.9</f>
        <v>25218.179999999993</v>
      </c>
      <c r="F67" s="101"/>
      <c r="G67" s="98">
        <f>G47</f>
        <v>395.46000000000004</v>
      </c>
      <c r="H67" s="99"/>
      <c r="I67" s="98">
        <f>I47</f>
        <v>1095.119999999999</v>
      </c>
      <c r="J67" s="99"/>
      <c r="K67" s="98">
        <f>K47</f>
        <v>425.8800000000001</v>
      </c>
      <c r="L67" s="99"/>
      <c r="M67" s="98">
        <f>M47</f>
        <v>577.9799999999996</v>
      </c>
      <c r="N67" s="99"/>
      <c r="O67" s="98">
        <f>O47</f>
        <v>365.03999999999996</v>
      </c>
      <c r="P67" s="99"/>
      <c r="Q67" s="100">
        <f>Q47</f>
        <v>30.420000000000016</v>
      </c>
      <c r="R67" s="101"/>
      <c r="S67" s="98">
        <f>(A70*30+G45*30+I45*30+K45*30+M45*30+O45*30+R43)*0.083*10.14-(A70*30+G45*30+I45*30+K45*30+M45*30+O45*30+R43)*0.083*10.14*0.9</f>
        <v>2332.9706399999995</v>
      </c>
      <c r="T67" s="99"/>
      <c r="U67" s="102">
        <f>SUM(C67:T67)</f>
        <v>39441.050639999994</v>
      </c>
      <c r="V67" s="103"/>
    </row>
    <row r="68" spans="1:22" ht="17.25" customHeight="1">
      <c r="A68" s="105"/>
      <c r="B68" s="21" t="s">
        <v>28</v>
      </c>
      <c r="C68" s="73">
        <f>R33</f>
        <v>11100</v>
      </c>
      <c r="D68" s="11">
        <f>T33</f>
        <v>11700</v>
      </c>
      <c r="E68" s="89">
        <f>E67</f>
        <v>25218.179999999993</v>
      </c>
      <c r="F68" s="90"/>
      <c r="G68" s="96">
        <f>G67</f>
        <v>395.46000000000004</v>
      </c>
      <c r="H68" s="97"/>
      <c r="I68" s="96">
        <f>I67</f>
        <v>1095.119999999999</v>
      </c>
      <c r="J68" s="97"/>
      <c r="K68" s="96">
        <f>K67</f>
        <v>425.8800000000001</v>
      </c>
      <c r="L68" s="97"/>
      <c r="M68" s="96">
        <f>M67</f>
        <v>577.9799999999996</v>
      </c>
      <c r="N68" s="97"/>
      <c r="O68" s="96">
        <f>O67</f>
        <v>365.03999999999996</v>
      </c>
      <c r="P68" s="97"/>
      <c r="Q68" s="89">
        <f>Q67</f>
        <v>30.420000000000016</v>
      </c>
      <c r="R68" s="90"/>
      <c r="S68" s="96">
        <f>S67</f>
        <v>2332.9706399999995</v>
      </c>
      <c r="T68" s="97"/>
      <c r="U68" s="87">
        <f>SUM(C68:T68)</f>
        <v>53241.050639999994</v>
      </c>
      <c r="V68" s="88"/>
    </row>
    <row r="69" spans="1:22" ht="17.25" customHeight="1">
      <c r="A69" s="105"/>
      <c r="B69" s="21" t="s">
        <v>29</v>
      </c>
      <c r="C69" s="73">
        <f>R34</f>
        <v>11100</v>
      </c>
      <c r="D69" s="11">
        <f>T34</f>
        <v>19500</v>
      </c>
      <c r="E69" s="89">
        <f>E67</f>
        <v>25218.179999999993</v>
      </c>
      <c r="F69" s="90"/>
      <c r="G69" s="96">
        <f>G67</f>
        <v>395.46000000000004</v>
      </c>
      <c r="H69" s="97"/>
      <c r="I69" s="96">
        <f>I67</f>
        <v>1095.119999999999</v>
      </c>
      <c r="J69" s="97"/>
      <c r="K69" s="96">
        <f>K67</f>
        <v>425.8800000000001</v>
      </c>
      <c r="L69" s="97"/>
      <c r="M69" s="96">
        <f>M67</f>
        <v>577.9799999999996</v>
      </c>
      <c r="N69" s="97"/>
      <c r="O69" s="96">
        <f>O67</f>
        <v>365.03999999999996</v>
      </c>
      <c r="P69" s="97"/>
      <c r="Q69" s="89">
        <f>Q67</f>
        <v>30.420000000000016</v>
      </c>
      <c r="R69" s="90"/>
      <c r="S69" s="96">
        <f>S67</f>
        <v>2332.9706399999995</v>
      </c>
      <c r="T69" s="97"/>
      <c r="U69" s="87">
        <f>SUM(C69:T69)</f>
        <v>61041.050639999994</v>
      </c>
      <c r="V69" s="88"/>
    </row>
    <row r="70" spans="1:22" ht="17.25" customHeight="1">
      <c r="A70" s="76">
        <v>829</v>
      </c>
      <c r="B70" s="23" t="s">
        <v>30</v>
      </c>
      <c r="C70" s="74">
        <f>R35</f>
        <v>25200</v>
      </c>
      <c r="D70" s="25">
        <f>T35</f>
        <v>41400</v>
      </c>
      <c r="E70" s="83">
        <f>E67</f>
        <v>25218.179999999993</v>
      </c>
      <c r="F70" s="84"/>
      <c r="G70" s="85">
        <f>G67</f>
        <v>395.46000000000004</v>
      </c>
      <c r="H70" s="86"/>
      <c r="I70" s="85">
        <f>I67</f>
        <v>1095.119999999999</v>
      </c>
      <c r="J70" s="86"/>
      <c r="K70" s="85">
        <f>K67</f>
        <v>425.8800000000001</v>
      </c>
      <c r="L70" s="86"/>
      <c r="M70" s="85">
        <f>M67</f>
        <v>577.9799999999996</v>
      </c>
      <c r="N70" s="86"/>
      <c r="O70" s="85">
        <f>O67</f>
        <v>365.03999999999996</v>
      </c>
      <c r="P70" s="86"/>
      <c r="Q70" s="83">
        <f>Q67</f>
        <v>30.420000000000016</v>
      </c>
      <c r="R70" s="84"/>
      <c r="S70" s="85">
        <f>S67</f>
        <v>2332.9706399999995</v>
      </c>
      <c r="T70" s="86"/>
      <c r="U70" s="91">
        <f>SUM(C70:T70)</f>
        <v>97041.05063999999</v>
      </c>
      <c r="V70" s="92"/>
    </row>
    <row r="71" spans="1:22" ht="6.75" customHeight="1">
      <c r="A71" s="26"/>
      <c r="B71" s="27"/>
      <c r="C71" s="28"/>
      <c r="D71" s="2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93"/>
      <c r="V71" s="94"/>
    </row>
    <row r="72" ht="17.25" customHeight="1">
      <c r="J72" s="1" t="s">
        <v>19</v>
      </c>
    </row>
  </sheetData>
  <sheetProtection/>
  <mergeCells count="263">
    <mergeCell ref="P8:Q8"/>
    <mergeCell ref="R8:S8"/>
    <mergeCell ref="T8:V8"/>
    <mergeCell ref="P9:Q9"/>
    <mergeCell ref="R9:S9"/>
    <mergeCell ref="T9:V9"/>
    <mergeCell ref="P10:Q10"/>
    <mergeCell ref="R10:S10"/>
    <mergeCell ref="T10:V10"/>
    <mergeCell ref="P11:Q11"/>
    <mergeCell ref="R11:S11"/>
    <mergeCell ref="T11:V11"/>
    <mergeCell ref="P12:Q12"/>
    <mergeCell ref="R12:S12"/>
    <mergeCell ref="T12:V12"/>
    <mergeCell ref="P13:Q13"/>
    <mergeCell ref="R13:S13"/>
    <mergeCell ref="T13:V13"/>
    <mergeCell ref="M30:N30"/>
    <mergeCell ref="O30:Q30"/>
    <mergeCell ref="R30:U30"/>
    <mergeCell ref="M31:N31"/>
    <mergeCell ref="O31:P31"/>
    <mergeCell ref="R31:S31"/>
    <mergeCell ref="T31:U31"/>
    <mergeCell ref="M32:N32"/>
    <mergeCell ref="O32:P32"/>
    <mergeCell ref="R32:S32"/>
    <mergeCell ref="T32:U32"/>
    <mergeCell ref="M33:N33"/>
    <mergeCell ref="O33:P33"/>
    <mergeCell ref="R33:S33"/>
    <mergeCell ref="T33:U33"/>
    <mergeCell ref="M34:N34"/>
    <mergeCell ref="O34:P34"/>
    <mergeCell ref="R34:S34"/>
    <mergeCell ref="T34:U34"/>
    <mergeCell ref="M35:N35"/>
    <mergeCell ref="O35:P35"/>
    <mergeCell ref="R35:S35"/>
    <mergeCell ref="T35:U35"/>
    <mergeCell ref="N38:P39"/>
    <mergeCell ref="A41:B46"/>
    <mergeCell ref="E41:F41"/>
    <mergeCell ref="G41:H41"/>
    <mergeCell ref="I41:J41"/>
    <mergeCell ref="K41:L41"/>
    <mergeCell ref="M41:N41"/>
    <mergeCell ref="O41:P41"/>
    <mergeCell ref="G45:H45"/>
    <mergeCell ref="I45:J45"/>
    <mergeCell ref="Q41:R41"/>
    <mergeCell ref="S41:T41"/>
    <mergeCell ref="Q42:R42"/>
    <mergeCell ref="S42:T42"/>
    <mergeCell ref="G43:H43"/>
    <mergeCell ref="I43:J43"/>
    <mergeCell ref="K43:L43"/>
    <mergeCell ref="M43:N43"/>
    <mergeCell ref="O43:P43"/>
    <mergeCell ref="S43:T43"/>
    <mergeCell ref="U43:V43"/>
    <mergeCell ref="G44:H44"/>
    <mergeCell ref="I44:J44"/>
    <mergeCell ref="K44:L44"/>
    <mergeCell ref="M44:N44"/>
    <mergeCell ref="O44:P44"/>
    <mergeCell ref="Q44:R44"/>
    <mergeCell ref="S44:T44"/>
    <mergeCell ref="U44:V44"/>
    <mergeCell ref="K45:L45"/>
    <mergeCell ref="M45:N45"/>
    <mergeCell ref="O45:P45"/>
    <mergeCell ref="S45:T45"/>
    <mergeCell ref="O46:P46"/>
    <mergeCell ref="Q46:R46"/>
    <mergeCell ref="A47:A49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A52:A54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A57:A59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A62:A64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A67:A69"/>
    <mergeCell ref="E67:F67"/>
    <mergeCell ref="G67:H67"/>
    <mergeCell ref="I67:J67"/>
    <mergeCell ref="K67:L67"/>
    <mergeCell ref="M67:N67"/>
    <mergeCell ref="E69:F69"/>
    <mergeCell ref="G69:H69"/>
    <mergeCell ref="I69:J69"/>
    <mergeCell ref="K69:L69"/>
    <mergeCell ref="O67:P67"/>
    <mergeCell ref="Q67:R67"/>
    <mergeCell ref="S67:T67"/>
    <mergeCell ref="U67:V67"/>
    <mergeCell ref="E68:F68"/>
    <mergeCell ref="G68:H68"/>
    <mergeCell ref="I68:J68"/>
    <mergeCell ref="K68:L68"/>
    <mergeCell ref="M68:N68"/>
    <mergeCell ref="O68:P68"/>
    <mergeCell ref="U71:V71"/>
    <mergeCell ref="T2:V2"/>
    <mergeCell ref="S69:T69"/>
    <mergeCell ref="U69:V69"/>
    <mergeCell ref="M69:N69"/>
    <mergeCell ref="O69:P69"/>
    <mergeCell ref="O70:P70"/>
    <mergeCell ref="Q70:R70"/>
    <mergeCell ref="S70:T70"/>
    <mergeCell ref="Q68:R68"/>
    <mergeCell ref="E70:F70"/>
    <mergeCell ref="G70:H70"/>
    <mergeCell ref="I70:J70"/>
    <mergeCell ref="K70:L70"/>
    <mergeCell ref="M70:N70"/>
    <mergeCell ref="U68:V68"/>
    <mergeCell ref="Q69:R69"/>
    <mergeCell ref="U70:V70"/>
    <mergeCell ref="S68:T68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X72"/>
  <sheetViews>
    <sheetView tabSelected="1" zoomScalePageLayoutView="0" workbookViewId="0" topLeftCell="A2">
      <selection activeCell="T23" sqref="T23:T25"/>
    </sheetView>
  </sheetViews>
  <sheetFormatPr defaultColWidth="6.57421875" defaultRowHeight="15"/>
  <cols>
    <col min="1" max="19" width="6.57421875" style="1" customWidth="1"/>
    <col min="20" max="21" width="4.8515625" style="1" customWidth="1"/>
    <col min="22" max="16384" width="6.57421875" style="1" customWidth="1"/>
  </cols>
  <sheetData>
    <row r="1" ht="18.75">
      <c r="A1" s="2"/>
    </row>
    <row r="2" spans="14:22" ht="13.5" customHeight="1">
      <c r="N2" s="64"/>
      <c r="O2" s="64"/>
      <c r="P2" s="64"/>
      <c r="T2" s="95" t="s">
        <v>121</v>
      </c>
      <c r="U2" s="95"/>
      <c r="V2" s="95"/>
    </row>
    <row r="3" spans="14:16" ht="13.5" customHeight="1">
      <c r="N3" s="64"/>
      <c r="O3" s="64"/>
      <c r="P3" s="64"/>
    </row>
    <row r="4" ht="17.25">
      <c r="A4" s="5" t="s">
        <v>34</v>
      </c>
    </row>
    <row r="6" spans="2:16" ht="14.25">
      <c r="B6" s="13" t="s">
        <v>37</v>
      </c>
      <c r="I6" s="13" t="s">
        <v>31</v>
      </c>
      <c r="P6" s="13" t="s">
        <v>115</v>
      </c>
    </row>
    <row r="7" ht="13.5">
      <c r="V7" s="17" t="s">
        <v>52</v>
      </c>
    </row>
    <row r="8" spans="2:22" ht="14.25">
      <c r="B8" s="1" t="s">
        <v>0</v>
      </c>
      <c r="E8" s="4" t="s">
        <v>92</v>
      </c>
      <c r="I8" s="1" t="s">
        <v>0</v>
      </c>
      <c r="L8" s="4" t="s">
        <v>11</v>
      </c>
      <c r="P8" s="157" t="s">
        <v>1</v>
      </c>
      <c r="Q8" s="157"/>
      <c r="R8" s="157" t="s">
        <v>2</v>
      </c>
      <c r="S8" s="157"/>
      <c r="T8" s="157" t="s">
        <v>0</v>
      </c>
      <c r="U8" s="157"/>
      <c r="V8" s="157"/>
    </row>
    <row r="9" spans="16:22" ht="13.5">
      <c r="P9" s="154" t="s">
        <v>12</v>
      </c>
      <c r="Q9" s="154"/>
      <c r="R9" s="155">
        <v>1110</v>
      </c>
      <c r="S9" s="155"/>
      <c r="T9" s="156">
        <v>33888</v>
      </c>
      <c r="U9" s="156"/>
      <c r="V9" s="156"/>
    </row>
    <row r="10" spans="2:22" ht="13.5">
      <c r="B10" s="1" t="s">
        <v>102</v>
      </c>
      <c r="J10" s="1" t="s">
        <v>33</v>
      </c>
      <c r="P10" s="154" t="s">
        <v>13</v>
      </c>
      <c r="Q10" s="154"/>
      <c r="R10" s="155">
        <v>1246</v>
      </c>
      <c r="S10" s="155"/>
      <c r="T10" s="156">
        <v>38025</v>
      </c>
      <c r="U10" s="156"/>
      <c r="V10" s="156"/>
    </row>
    <row r="11" spans="16:22" ht="13.5">
      <c r="P11" s="154" t="s">
        <v>14</v>
      </c>
      <c r="Q11" s="154"/>
      <c r="R11" s="155">
        <v>1384</v>
      </c>
      <c r="S11" s="155"/>
      <c r="T11" s="156">
        <v>42284</v>
      </c>
      <c r="U11" s="156"/>
      <c r="V11" s="156"/>
    </row>
    <row r="12" spans="1:22" ht="13.5">
      <c r="A12" s="9"/>
      <c r="B12" s="9"/>
      <c r="C12" s="9"/>
      <c r="D12" s="9"/>
      <c r="E12" s="3"/>
      <c r="F12" s="3"/>
      <c r="G12" s="3"/>
      <c r="H12" s="3"/>
      <c r="I12" s="3"/>
      <c r="P12" s="154" t="s">
        <v>15</v>
      </c>
      <c r="Q12" s="154"/>
      <c r="R12" s="155">
        <v>1520</v>
      </c>
      <c r="S12" s="155"/>
      <c r="T12" s="156">
        <v>46421</v>
      </c>
      <c r="U12" s="156"/>
      <c r="V12" s="156"/>
    </row>
    <row r="13" spans="1:22" ht="13.5">
      <c r="A13" s="9"/>
      <c r="B13" s="9"/>
      <c r="C13" s="9"/>
      <c r="D13" s="9"/>
      <c r="E13" s="3"/>
      <c r="F13" s="3"/>
      <c r="G13" s="3"/>
      <c r="H13" s="3"/>
      <c r="I13" s="3"/>
      <c r="P13" s="154" t="s">
        <v>16</v>
      </c>
      <c r="Q13" s="154"/>
      <c r="R13" s="155">
        <v>1652</v>
      </c>
      <c r="S13" s="155"/>
      <c r="T13" s="156">
        <v>50436</v>
      </c>
      <c r="U13" s="156"/>
      <c r="V13" s="156"/>
    </row>
    <row r="14" spans="1:8" ht="13.5">
      <c r="A14" s="3"/>
      <c r="F14" s="3"/>
      <c r="G14" s="3"/>
      <c r="H14" s="3"/>
    </row>
    <row r="15" spans="1:8" ht="14.25">
      <c r="A15" s="3"/>
      <c r="B15" s="14" t="s">
        <v>38</v>
      </c>
      <c r="F15" s="3"/>
      <c r="G15" s="3"/>
      <c r="H15" s="3"/>
    </row>
    <row r="16" spans="1:16" ht="14.25">
      <c r="A16" s="3"/>
      <c r="F16" s="3"/>
      <c r="G16" s="3"/>
      <c r="H16" s="3"/>
      <c r="P16" s="13" t="s">
        <v>43</v>
      </c>
    </row>
    <row r="17" spans="1:8" ht="13.5">
      <c r="A17" s="3"/>
      <c r="C17" s="3" t="s">
        <v>83</v>
      </c>
      <c r="D17" s="3"/>
      <c r="E17" s="3"/>
      <c r="G17" s="3"/>
      <c r="H17" s="3"/>
    </row>
    <row r="18" spans="1:16" ht="13.5">
      <c r="A18" s="3"/>
      <c r="B18" s="3"/>
      <c r="C18" s="3"/>
      <c r="D18" s="3" t="s">
        <v>84</v>
      </c>
      <c r="E18" s="3"/>
      <c r="G18" s="58" t="s">
        <v>105</v>
      </c>
      <c r="H18" s="3"/>
      <c r="P18" s="3" t="s">
        <v>45</v>
      </c>
    </row>
    <row r="19" spans="2:20" ht="13.5">
      <c r="B19" s="3"/>
      <c r="C19" s="1" t="s">
        <v>85</v>
      </c>
      <c r="P19" s="1" t="s">
        <v>46</v>
      </c>
      <c r="T19" s="17" t="s">
        <v>112</v>
      </c>
    </row>
    <row r="20" spans="4:20" ht="13.5">
      <c r="D20" s="1" t="s">
        <v>84</v>
      </c>
      <c r="G20" s="17" t="s">
        <v>106</v>
      </c>
      <c r="P20" s="1" t="s">
        <v>47</v>
      </c>
      <c r="T20" s="17" t="s">
        <v>113</v>
      </c>
    </row>
    <row r="21" spans="3:20" ht="13.5">
      <c r="C21" s="1" t="s">
        <v>86</v>
      </c>
      <c r="P21" s="1" t="s">
        <v>48</v>
      </c>
      <c r="T21" s="17" t="s">
        <v>114</v>
      </c>
    </row>
    <row r="22" spans="4:7" ht="13.5">
      <c r="D22" s="1" t="s">
        <v>84</v>
      </c>
      <c r="G22" s="17" t="s">
        <v>107</v>
      </c>
    </row>
    <row r="23" ht="13.5">
      <c r="C23" s="1" t="s">
        <v>87</v>
      </c>
    </row>
    <row r="24" spans="4:20" ht="13.5">
      <c r="D24" s="1" t="s">
        <v>84</v>
      </c>
      <c r="G24" s="17" t="s">
        <v>108</v>
      </c>
      <c r="T24" s="17"/>
    </row>
    <row r="25" spans="3:20" ht="13.5">
      <c r="C25" s="1" t="s">
        <v>88</v>
      </c>
      <c r="T25" s="17"/>
    </row>
    <row r="26" spans="4:7" ht="17.25" customHeight="1">
      <c r="D26" s="1" t="s">
        <v>84</v>
      </c>
      <c r="G26" s="17" t="s">
        <v>109</v>
      </c>
    </row>
    <row r="27" ht="13.5" customHeight="1">
      <c r="C27" s="1" t="s">
        <v>89</v>
      </c>
    </row>
    <row r="28" spans="2:7" ht="18.75" customHeight="1">
      <c r="B28" s="3"/>
      <c r="D28" s="1" t="s">
        <v>100</v>
      </c>
      <c r="G28" s="17" t="s">
        <v>110</v>
      </c>
    </row>
    <row r="29" spans="2:21" ht="18.75" customHeight="1">
      <c r="B29" s="3"/>
      <c r="C29" s="1" t="s">
        <v>90</v>
      </c>
      <c r="N29" s="13" t="s">
        <v>51</v>
      </c>
      <c r="U29" s="17" t="s">
        <v>52</v>
      </c>
    </row>
    <row r="30" spans="2:21" ht="18.75" customHeight="1">
      <c r="B30" s="3"/>
      <c r="D30" s="1" t="s">
        <v>100</v>
      </c>
      <c r="G30" s="17" t="s">
        <v>119</v>
      </c>
      <c r="M30" s="145" t="s">
        <v>7</v>
      </c>
      <c r="N30" s="146"/>
      <c r="O30" s="147" t="s">
        <v>2</v>
      </c>
      <c r="P30" s="148"/>
      <c r="Q30" s="149"/>
      <c r="R30" s="147" t="s">
        <v>0</v>
      </c>
      <c r="S30" s="148"/>
      <c r="T30" s="148"/>
      <c r="U30" s="149"/>
    </row>
    <row r="31" spans="1:21" ht="18.75" customHeight="1">
      <c r="A31" s="3"/>
      <c r="C31" s="1" t="s">
        <v>91</v>
      </c>
      <c r="M31" s="150" t="s">
        <v>8</v>
      </c>
      <c r="N31" s="151"/>
      <c r="O31" s="129" t="s">
        <v>10</v>
      </c>
      <c r="P31" s="130"/>
      <c r="Q31" s="80" t="s">
        <v>3</v>
      </c>
      <c r="R31" s="129" t="s">
        <v>10</v>
      </c>
      <c r="S31" s="130"/>
      <c r="T31" s="152" t="s">
        <v>9</v>
      </c>
      <c r="U31" s="153"/>
    </row>
    <row r="32" spans="1:21" ht="18.75" customHeight="1">
      <c r="A32" s="3"/>
      <c r="D32" s="1" t="s">
        <v>120</v>
      </c>
      <c r="M32" s="129" t="s">
        <v>4</v>
      </c>
      <c r="N32" s="130"/>
      <c r="O32" s="138">
        <v>0</v>
      </c>
      <c r="P32" s="139"/>
      <c r="Q32" s="7">
        <v>300</v>
      </c>
      <c r="R32" s="140">
        <f>P32*30</f>
        <v>0</v>
      </c>
      <c r="S32" s="141"/>
      <c r="T32" s="140">
        <f>Q32*30</f>
        <v>9000</v>
      </c>
      <c r="U32" s="142"/>
    </row>
    <row r="33" spans="1:21" ht="18.75" customHeight="1">
      <c r="A33" s="3"/>
      <c r="M33" s="129" t="s">
        <v>5</v>
      </c>
      <c r="N33" s="130"/>
      <c r="O33" s="143">
        <v>370</v>
      </c>
      <c r="P33" s="144"/>
      <c r="Q33" s="8">
        <v>390</v>
      </c>
      <c r="R33" s="132">
        <f>(O33+P33)*30</f>
        <v>11100</v>
      </c>
      <c r="S33" s="133"/>
      <c r="T33" s="132">
        <f>Q33*30</f>
        <v>11700</v>
      </c>
      <c r="U33" s="134"/>
    </row>
    <row r="34" spans="1:21" ht="18.75" customHeight="1">
      <c r="A34" s="3"/>
      <c r="B34" s="3"/>
      <c r="C34" s="3"/>
      <c r="D34" s="3"/>
      <c r="M34" s="129" t="s">
        <v>6</v>
      </c>
      <c r="N34" s="130"/>
      <c r="O34" s="96">
        <v>370</v>
      </c>
      <c r="P34" s="131"/>
      <c r="Q34" s="8">
        <v>650</v>
      </c>
      <c r="R34" s="132">
        <f>(O34+P34)*30</f>
        <v>11100</v>
      </c>
      <c r="S34" s="133"/>
      <c r="T34" s="132">
        <f>Q34*30</f>
        <v>19500</v>
      </c>
      <c r="U34" s="134"/>
    </row>
    <row r="35" spans="2:21" ht="18.75" customHeight="1">
      <c r="B35" s="13" t="s">
        <v>44</v>
      </c>
      <c r="M35" s="129" t="s">
        <v>26</v>
      </c>
      <c r="N35" s="130"/>
      <c r="O35" s="107">
        <v>840</v>
      </c>
      <c r="P35" s="135"/>
      <c r="Q35" s="18">
        <v>1380</v>
      </c>
      <c r="R35" s="136">
        <f>(O35+P35)*30</f>
        <v>25200</v>
      </c>
      <c r="S35" s="137"/>
      <c r="T35" s="136">
        <f>Q35*30</f>
        <v>41400</v>
      </c>
      <c r="U35" s="137"/>
    </row>
    <row r="36" ht="19.5" customHeight="1">
      <c r="C36" s="4" t="s">
        <v>27</v>
      </c>
    </row>
    <row r="37" ht="17.25" customHeight="1"/>
    <row r="38" spans="1:16" ht="17.25" customHeight="1">
      <c r="A38" s="63" t="s">
        <v>116</v>
      </c>
      <c r="N38" s="126"/>
      <c r="O38" s="126"/>
      <c r="P38" s="126"/>
    </row>
    <row r="39" spans="5:16" ht="17.25" customHeight="1">
      <c r="E39" s="3"/>
      <c r="N39" s="126"/>
      <c r="O39" s="126"/>
      <c r="P39" s="126"/>
    </row>
    <row r="40" spans="1:16" ht="17.25" customHeight="1">
      <c r="A40" s="4" t="s">
        <v>35</v>
      </c>
      <c r="P40" s="6" t="s">
        <v>25</v>
      </c>
    </row>
    <row r="41" spans="1:22" ht="17.25" customHeight="1">
      <c r="A41" s="124" t="s">
        <v>32</v>
      </c>
      <c r="B41" s="125"/>
      <c r="C41" s="34" t="s">
        <v>72</v>
      </c>
      <c r="D41" s="35" t="s">
        <v>74</v>
      </c>
      <c r="E41" s="124" t="s">
        <v>75</v>
      </c>
      <c r="F41" s="125"/>
      <c r="G41" s="124" t="s">
        <v>77</v>
      </c>
      <c r="H41" s="125"/>
      <c r="I41" s="124" t="s">
        <v>40</v>
      </c>
      <c r="J41" s="125"/>
      <c r="K41" s="124" t="s">
        <v>78</v>
      </c>
      <c r="L41" s="125"/>
      <c r="M41" s="124" t="s">
        <v>79</v>
      </c>
      <c r="N41" s="125"/>
      <c r="O41" s="124" t="s">
        <v>80</v>
      </c>
      <c r="P41" s="125"/>
      <c r="Q41" s="124" t="s">
        <v>81</v>
      </c>
      <c r="R41" s="125"/>
      <c r="S41" s="124" t="s">
        <v>82</v>
      </c>
      <c r="T41" s="125"/>
      <c r="U41" s="36"/>
      <c r="V41" s="37"/>
    </row>
    <row r="42" spans="1:24" ht="17.25" customHeight="1">
      <c r="A42" s="116"/>
      <c r="B42" s="117"/>
      <c r="C42" s="38"/>
      <c r="D42" s="39"/>
      <c r="E42" s="40"/>
      <c r="F42" s="41"/>
      <c r="G42" s="78"/>
      <c r="H42" s="79"/>
      <c r="I42" s="44"/>
      <c r="J42" s="44"/>
      <c r="K42" s="78"/>
      <c r="L42" s="79"/>
      <c r="M42" s="78"/>
      <c r="N42" s="79"/>
      <c r="O42" s="78"/>
      <c r="P42" s="79"/>
      <c r="Q42" s="116" t="s">
        <v>63</v>
      </c>
      <c r="R42" s="117"/>
      <c r="S42" s="116" t="s">
        <v>68</v>
      </c>
      <c r="T42" s="117"/>
      <c r="U42" s="78"/>
      <c r="V42" s="79"/>
      <c r="W42" s="12"/>
      <c r="X42" s="12" t="s">
        <v>41</v>
      </c>
    </row>
    <row r="43" spans="1:24" ht="17.25" customHeight="1">
      <c r="A43" s="116"/>
      <c r="B43" s="117"/>
      <c r="C43" s="45" t="s">
        <v>71</v>
      </c>
      <c r="D43" s="39" t="s">
        <v>73</v>
      </c>
      <c r="E43" s="81" t="s">
        <v>118</v>
      </c>
      <c r="F43" s="41"/>
      <c r="G43" s="116" t="s">
        <v>54</v>
      </c>
      <c r="H43" s="117"/>
      <c r="I43" s="116" t="s">
        <v>56</v>
      </c>
      <c r="J43" s="117"/>
      <c r="K43" s="116" t="s">
        <v>58</v>
      </c>
      <c r="L43" s="117"/>
      <c r="M43" s="116" t="s">
        <v>60</v>
      </c>
      <c r="N43" s="117"/>
      <c r="O43" s="116" t="s">
        <v>62</v>
      </c>
      <c r="P43" s="117"/>
      <c r="Q43" s="46" t="s">
        <v>66</v>
      </c>
      <c r="R43" s="79">
        <v>30</v>
      </c>
      <c r="S43" s="116" t="s">
        <v>69</v>
      </c>
      <c r="T43" s="117"/>
      <c r="U43" s="116" t="s">
        <v>18</v>
      </c>
      <c r="V43" s="117"/>
      <c r="W43" s="12"/>
      <c r="X43" s="12" t="s">
        <v>104</v>
      </c>
    </row>
    <row r="44" spans="1:24" ht="17.25" customHeight="1">
      <c r="A44" s="116"/>
      <c r="B44" s="117"/>
      <c r="C44" s="38"/>
      <c r="D44" s="39"/>
      <c r="E44" s="40"/>
      <c r="F44" s="41"/>
      <c r="G44" s="116" t="s">
        <v>55</v>
      </c>
      <c r="H44" s="117"/>
      <c r="I44" s="116" t="s">
        <v>57</v>
      </c>
      <c r="J44" s="117"/>
      <c r="K44" s="116" t="s">
        <v>59</v>
      </c>
      <c r="L44" s="117"/>
      <c r="M44" s="116" t="s">
        <v>61</v>
      </c>
      <c r="N44" s="117"/>
      <c r="O44" s="116" t="s">
        <v>55</v>
      </c>
      <c r="P44" s="117"/>
      <c r="Q44" s="120" t="s">
        <v>64</v>
      </c>
      <c r="R44" s="121"/>
      <c r="S44" s="116" t="s">
        <v>70</v>
      </c>
      <c r="T44" s="117"/>
      <c r="U44" s="122" t="s">
        <v>101</v>
      </c>
      <c r="V44" s="123"/>
      <c r="W44" s="12"/>
      <c r="X44" s="12" t="s">
        <v>42</v>
      </c>
    </row>
    <row r="45" spans="1:22" ht="17.25" customHeight="1">
      <c r="A45" s="116"/>
      <c r="B45" s="117"/>
      <c r="C45" s="38"/>
      <c r="D45" s="39"/>
      <c r="E45" s="40"/>
      <c r="F45" s="41"/>
      <c r="G45" s="116">
        <v>13</v>
      </c>
      <c r="H45" s="117"/>
      <c r="I45" s="116">
        <v>36</v>
      </c>
      <c r="J45" s="117"/>
      <c r="K45" s="116">
        <v>14</v>
      </c>
      <c r="L45" s="117"/>
      <c r="M45" s="116">
        <v>19</v>
      </c>
      <c r="N45" s="117"/>
      <c r="O45" s="116">
        <v>12</v>
      </c>
      <c r="P45" s="117"/>
      <c r="Q45" s="59" t="s">
        <v>67</v>
      </c>
      <c r="R45" s="77">
        <v>90</v>
      </c>
      <c r="S45" s="118">
        <v>0.083</v>
      </c>
      <c r="T45" s="119"/>
      <c r="U45" s="61"/>
      <c r="V45" s="62"/>
    </row>
    <row r="46" spans="1:22" ht="17.25" customHeight="1">
      <c r="A46" s="127"/>
      <c r="B46" s="128"/>
      <c r="C46" s="47"/>
      <c r="D46" s="48"/>
      <c r="E46" s="49"/>
      <c r="F46" s="50"/>
      <c r="G46" s="51"/>
      <c r="H46" s="52"/>
      <c r="I46" s="51"/>
      <c r="J46" s="53"/>
      <c r="K46" s="52"/>
      <c r="L46" s="52"/>
      <c r="M46" s="51"/>
      <c r="N46" s="53"/>
      <c r="O46" s="116"/>
      <c r="P46" s="117"/>
      <c r="Q46" s="120" t="s">
        <v>65</v>
      </c>
      <c r="R46" s="121"/>
      <c r="S46" s="54"/>
      <c r="T46" s="55"/>
      <c r="U46" s="56"/>
      <c r="V46" s="57"/>
    </row>
    <row r="47" spans="1:22" ht="17.25" customHeight="1">
      <c r="A47" s="104" t="s">
        <v>20</v>
      </c>
      <c r="B47" s="20" t="s">
        <v>17</v>
      </c>
      <c r="C47" s="75">
        <f>R32</f>
        <v>0</v>
      </c>
      <c r="D47" s="10">
        <f>T32</f>
        <v>9000</v>
      </c>
      <c r="E47" s="100">
        <f>A50*30*10.14-A50*30*10.14*0.8</f>
        <v>33887.880000000005</v>
      </c>
      <c r="F47" s="101"/>
      <c r="G47" s="98">
        <f>G45*30*10.14-G45*30*10.14*0.8</f>
        <v>790.9200000000001</v>
      </c>
      <c r="H47" s="99"/>
      <c r="I47" s="98">
        <f>I45*30*10.14-I45*30*10.14*0.8</f>
        <v>2190.24</v>
      </c>
      <c r="J47" s="99"/>
      <c r="K47" s="98">
        <f>K45*30*10.14-K45*30*10.14*0.8</f>
        <v>851.7599999999998</v>
      </c>
      <c r="L47" s="99"/>
      <c r="M47" s="98">
        <f>M45*30*10.14-M45*30*10.14*0.8</f>
        <v>1155.96</v>
      </c>
      <c r="N47" s="99"/>
      <c r="O47" s="98">
        <f>O45*30*10.14-O45*30*10.14*0.8</f>
        <v>730.0799999999999</v>
      </c>
      <c r="P47" s="99"/>
      <c r="Q47" s="100">
        <f>R43*10.14-R43*10.14*0.8</f>
        <v>60.84</v>
      </c>
      <c r="R47" s="101"/>
      <c r="S47" s="98">
        <f>(A50*30+G45*30+I45*30+K45*30+M45*30+O45*30+R43)*0.083*10.14-(A50*30+G45*30+I45*30+K45*30+M45*30+O45*30+R43)*0.083*10.14*0.8</f>
        <v>3292.4174399999993</v>
      </c>
      <c r="T47" s="99"/>
      <c r="U47" s="110">
        <f>SUM(C47:T47)</f>
        <v>51960.09744</v>
      </c>
      <c r="V47" s="111"/>
    </row>
    <row r="48" spans="1:22" ht="17.25" customHeight="1">
      <c r="A48" s="105"/>
      <c r="B48" s="21" t="s">
        <v>28</v>
      </c>
      <c r="C48" s="73">
        <f>R33</f>
        <v>11100</v>
      </c>
      <c r="D48" s="11">
        <f>T33</f>
        <v>11700</v>
      </c>
      <c r="E48" s="89">
        <f>E47</f>
        <v>33887.880000000005</v>
      </c>
      <c r="F48" s="90"/>
      <c r="G48" s="96">
        <f>G47</f>
        <v>790.9200000000001</v>
      </c>
      <c r="H48" s="97"/>
      <c r="I48" s="96">
        <f>I47</f>
        <v>2190.24</v>
      </c>
      <c r="J48" s="97"/>
      <c r="K48" s="96">
        <f>K47</f>
        <v>851.7599999999998</v>
      </c>
      <c r="L48" s="97"/>
      <c r="M48" s="96">
        <f>M47</f>
        <v>1155.96</v>
      </c>
      <c r="N48" s="97"/>
      <c r="O48" s="96">
        <f>O47</f>
        <v>730.0799999999999</v>
      </c>
      <c r="P48" s="97"/>
      <c r="Q48" s="89">
        <f>Q47</f>
        <v>60.84</v>
      </c>
      <c r="R48" s="90"/>
      <c r="S48" s="96">
        <f>S47</f>
        <v>3292.4174399999993</v>
      </c>
      <c r="T48" s="97"/>
      <c r="U48" s="87">
        <f>SUM(C48:T48)</f>
        <v>65760.09744</v>
      </c>
      <c r="V48" s="88"/>
    </row>
    <row r="49" spans="1:22" ht="17.25" customHeight="1">
      <c r="A49" s="105"/>
      <c r="B49" s="21" t="s">
        <v>29</v>
      </c>
      <c r="C49" s="73">
        <f>R34</f>
        <v>11100</v>
      </c>
      <c r="D49" s="11">
        <f>T34</f>
        <v>19500</v>
      </c>
      <c r="E49" s="89">
        <f>E47</f>
        <v>33887.880000000005</v>
      </c>
      <c r="F49" s="90"/>
      <c r="G49" s="96">
        <f>G47</f>
        <v>790.9200000000001</v>
      </c>
      <c r="H49" s="97"/>
      <c r="I49" s="96">
        <f>I47</f>
        <v>2190.24</v>
      </c>
      <c r="J49" s="97"/>
      <c r="K49" s="96">
        <f>K47</f>
        <v>851.7599999999998</v>
      </c>
      <c r="L49" s="97"/>
      <c r="M49" s="96">
        <f>M47</f>
        <v>1155.96</v>
      </c>
      <c r="N49" s="97"/>
      <c r="O49" s="96">
        <f>O47</f>
        <v>730.0799999999999</v>
      </c>
      <c r="P49" s="97"/>
      <c r="Q49" s="89">
        <f>Q47</f>
        <v>60.84</v>
      </c>
      <c r="R49" s="90"/>
      <c r="S49" s="96">
        <f>S47</f>
        <v>3292.4174399999993</v>
      </c>
      <c r="T49" s="97"/>
      <c r="U49" s="87">
        <f>SUM(C49:T49)</f>
        <v>73560.09744000001</v>
      </c>
      <c r="V49" s="88"/>
    </row>
    <row r="50" spans="1:22" ht="17.25" customHeight="1">
      <c r="A50" s="76">
        <v>557</v>
      </c>
      <c r="B50" s="23" t="s">
        <v>30</v>
      </c>
      <c r="C50" s="74">
        <f>R35</f>
        <v>25200</v>
      </c>
      <c r="D50" s="25">
        <f>T35</f>
        <v>41400</v>
      </c>
      <c r="E50" s="83">
        <f>E47</f>
        <v>33887.880000000005</v>
      </c>
      <c r="F50" s="84"/>
      <c r="G50" s="85">
        <f>G47</f>
        <v>790.9200000000001</v>
      </c>
      <c r="H50" s="86"/>
      <c r="I50" s="85">
        <f>I47</f>
        <v>2190.24</v>
      </c>
      <c r="J50" s="86"/>
      <c r="K50" s="85">
        <f>K47</f>
        <v>851.7599999999998</v>
      </c>
      <c r="L50" s="86"/>
      <c r="M50" s="85">
        <f>M47</f>
        <v>1155.96</v>
      </c>
      <c r="N50" s="86"/>
      <c r="O50" s="85">
        <f>O47</f>
        <v>730.0799999999999</v>
      </c>
      <c r="P50" s="86"/>
      <c r="Q50" s="83">
        <f>Q47</f>
        <v>60.84</v>
      </c>
      <c r="R50" s="84"/>
      <c r="S50" s="85">
        <f>S47</f>
        <v>3292.4174399999993</v>
      </c>
      <c r="T50" s="86"/>
      <c r="U50" s="115">
        <f>SUM(C50:T50)</f>
        <v>109560.09744000001</v>
      </c>
      <c r="V50" s="92"/>
    </row>
    <row r="51" spans="1:22" ht="6.75" customHeight="1">
      <c r="A51" s="26"/>
      <c r="B51" s="30"/>
      <c r="C51" s="28"/>
      <c r="D51" s="28"/>
      <c r="E51" s="82"/>
      <c r="F51" s="82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82"/>
      <c r="R51" s="82"/>
      <c r="S51" s="29"/>
      <c r="T51" s="29"/>
      <c r="U51" s="31"/>
      <c r="V51" s="32"/>
    </row>
    <row r="52" spans="1:22" ht="17.25" customHeight="1">
      <c r="A52" s="104" t="s">
        <v>21</v>
      </c>
      <c r="B52" s="20" t="s">
        <v>17</v>
      </c>
      <c r="C52" s="75">
        <f>R32</f>
        <v>0</v>
      </c>
      <c r="D52" s="10">
        <f>T32</f>
        <v>9000</v>
      </c>
      <c r="E52" s="100">
        <f>A55*30*10.14-A55*30*10.14*0.8</f>
        <v>38025</v>
      </c>
      <c r="F52" s="101"/>
      <c r="G52" s="98">
        <f>G47</f>
        <v>790.9200000000001</v>
      </c>
      <c r="H52" s="99"/>
      <c r="I52" s="98">
        <f>I47</f>
        <v>2190.24</v>
      </c>
      <c r="J52" s="99"/>
      <c r="K52" s="98">
        <f>K47</f>
        <v>851.7599999999998</v>
      </c>
      <c r="L52" s="99"/>
      <c r="M52" s="98">
        <f>M47</f>
        <v>1155.96</v>
      </c>
      <c r="N52" s="99"/>
      <c r="O52" s="98">
        <f>O47</f>
        <v>730.0799999999999</v>
      </c>
      <c r="P52" s="99"/>
      <c r="Q52" s="100">
        <f>Q47</f>
        <v>60.84</v>
      </c>
      <c r="R52" s="101"/>
      <c r="S52" s="98">
        <f>(A55*30+G45*30+I45*30+K45*30+M45*30+O45*30+R43)*0.083*10.14-(A55*30+G45*30+I45*30+K45*30+M45*30+O45*30+R43)*0.083*10.14*0.8</f>
        <v>3635.7983999999997</v>
      </c>
      <c r="T52" s="106"/>
      <c r="U52" s="112">
        <f>SUM(C52:T52)</f>
        <v>56440.598399999995</v>
      </c>
      <c r="V52" s="113"/>
    </row>
    <row r="53" spans="1:22" ht="17.25" customHeight="1">
      <c r="A53" s="105"/>
      <c r="B53" s="23" t="s">
        <v>28</v>
      </c>
      <c r="C53" s="73">
        <f>R33</f>
        <v>11100</v>
      </c>
      <c r="D53" s="11">
        <f>T33</f>
        <v>11700</v>
      </c>
      <c r="E53" s="89">
        <f>E52</f>
        <v>38025</v>
      </c>
      <c r="F53" s="90"/>
      <c r="G53" s="96">
        <f>G52</f>
        <v>790.9200000000001</v>
      </c>
      <c r="H53" s="97"/>
      <c r="I53" s="96">
        <f>I52</f>
        <v>2190.24</v>
      </c>
      <c r="J53" s="97"/>
      <c r="K53" s="96">
        <f>K52</f>
        <v>851.7599999999998</v>
      </c>
      <c r="L53" s="97"/>
      <c r="M53" s="96">
        <f>M52</f>
        <v>1155.96</v>
      </c>
      <c r="N53" s="97"/>
      <c r="O53" s="96">
        <f>O52</f>
        <v>730.0799999999999</v>
      </c>
      <c r="P53" s="97"/>
      <c r="Q53" s="89">
        <f>Q52</f>
        <v>60.84</v>
      </c>
      <c r="R53" s="90"/>
      <c r="S53" s="96">
        <f>S52</f>
        <v>3635.7983999999997</v>
      </c>
      <c r="T53" s="109"/>
      <c r="U53" s="114">
        <f>SUM(C53:T53)</f>
        <v>70240.5984</v>
      </c>
      <c r="V53" s="88"/>
    </row>
    <row r="54" spans="1:22" ht="17.25" customHeight="1">
      <c r="A54" s="105"/>
      <c r="B54" s="21" t="s">
        <v>29</v>
      </c>
      <c r="C54" s="73">
        <f>R34</f>
        <v>11100</v>
      </c>
      <c r="D54" s="11">
        <f>T34</f>
        <v>19500</v>
      </c>
      <c r="E54" s="89">
        <f>E52</f>
        <v>38025</v>
      </c>
      <c r="F54" s="90"/>
      <c r="G54" s="96">
        <f>G52</f>
        <v>790.9200000000001</v>
      </c>
      <c r="H54" s="97"/>
      <c r="I54" s="96">
        <f>I52</f>
        <v>2190.24</v>
      </c>
      <c r="J54" s="97"/>
      <c r="K54" s="96">
        <f>K52</f>
        <v>851.7599999999998</v>
      </c>
      <c r="L54" s="97"/>
      <c r="M54" s="96">
        <f>M52</f>
        <v>1155.96</v>
      </c>
      <c r="N54" s="97"/>
      <c r="O54" s="96">
        <f>O52</f>
        <v>730.0799999999999</v>
      </c>
      <c r="P54" s="97"/>
      <c r="Q54" s="89">
        <f>Q52</f>
        <v>60.84</v>
      </c>
      <c r="R54" s="90"/>
      <c r="S54" s="96">
        <f>S52</f>
        <v>3635.7983999999997</v>
      </c>
      <c r="T54" s="109"/>
      <c r="U54" s="110">
        <f>SUM(C54:T54)</f>
        <v>78040.5984</v>
      </c>
      <c r="V54" s="111"/>
    </row>
    <row r="55" spans="1:22" ht="17.25" customHeight="1">
      <c r="A55" s="76">
        <v>625</v>
      </c>
      <c r="B55" s="33" t="s">
        <v>30</v>
      </c>
      <c r="C55" s="74">
        <f>R35</f>
        <v>25200</v>
      </c>
      <c r="D55" s="25">
        <f>T35</f>
        <v>41400</v>
      </c>
      <c r="E55" s="83">
        <f>E52</f>
        <v>38025</v>
      </c>
      <c r="F55" s="84"/>
      <c r="G55" s="85">
        <f>G52</f>
        <v>790.9200000000001</v>
      </c>
      <c r="H55" s="86"/>
      <c r="I55" s="85">
        <f>I52</f>
        <v>2190.24</v>
      </c>
      <c r="J55" s="86"/>
      <c r="K55" s="85">
        <f>K52</f>
        <v>851.7599999999998</v>
      </c>
      <c r="L55" s="86"/>
      <c r="M55" s="85">
        <f>M52</f>
        <v>1155.96</v>
      </c>
      <c r="N55" s="86"/>
      <c r="O55" s="85">
        <f>O52</f>
        <v>730.0799999999999</v>
      </c>
      <c r="P55" s="86"/>
      <c r="Q55" s="83">
        <f>Q52</f>
        <v>60.84</v>
      </c>
      <c r="R55" s="84"/>
      <c r="S55" s="107">
        <f>S52</f>
        <v>3635.7983999999997</v>
      </c>
      <c r="T55" s="108"/>
      <c r="U55" s="91">
        <f>SUM(C55:T55)</f>
        <v>114040.5984</v>
      </c>
      <c r="V55" s="92"/>
    </row>
    <row r="56" spans="1:22" ht="6.75" customHeight="1">
      <c r="A56" s="26"/>
      <c r="B56" s="30"/>
      <c r="C56" s="28"/>
      <c r="D56" s="28"/>
      <c r="E56" s="82"/>
      <c r="F56" s="82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82"/>
      <c r="R56" s="82"/>
      <c r="S56" s="29"/>
      <c r="T56" s="29"/>
      <c r="U56" s="31"/>
      <c r="V56" s="32"/>
    </row>
    <row r="57" spans="1:22" ht="17.25" customHeight="1">
      <c r="A57" s="104" t="s">
        <v>22</v>
      </c>
      <c r="B57" s="20" t="s">
        <v>17</v>
      </c>
      <c r="C57" s="75">
        <f>R32</f>
        <v>0</v>
      </c>
      <c r="D57" s="10">
        <f>T32</f>
        <v>9000</v>
      </c>
      <c r="E57" s="100">
        <f>A60*30*10.14-A60*30*10.14*0.8</f>
        <v>42283.79999999999</v>
      </c>
      <c r="F57" s="101"/>
      <c r="G57" s="98">
        <f>G47</f>
        <v>790.9200000000001</v>
      </c>
      <c r="H57" s="99"/>
      <c r="I57" s="98">
        <f>I47</f>
        <v>2190.24</v>
      </c>
      <c r="J57" s="99"/>
      <c r="K57" s="98">
        <f>K47</f>
        <v>851.7599999999998</v>
      </c>
      <c r="L57" s="99"/>
      <c r="M57" s="98">
        <f>M47</f>
        <v>1155.96</v>
      </c>
      <c r="N57" s="99"/>
      <c r="O57" s="98">
        <f>O47</f>
        <v>730.0799999999999</v>
      </c>
      <c r="P57" s="99"/>
      <c r="Q57" s="100">
        <f>Q47</f>
        <v>60.84</v>
      </c>
      <c r="R57" s="101"/>
      <c r="S57" s="98">
        <f>(A60*30+G45*30+I45*30+K45*30+M45*30+O45*30+R43)*0.083*10.14-(A60*30+G45*30+I45*30+K45*30+M45*30+O45*30+R43)*0.083*10.14*0.8</f>
        <v>3989.2788</v>
      </c>
      <c r="T57" s="106"/>
      <c r="U57" s="102">
        <f>SUM(C57:T57)</f>
        <v>61052.878799999984</v>
      </c>
      <c r="V57" s="103"/>
    </row>
    <row r="58" spans="1:22" ht="17.25" customHeight="1">
      <c r="A58" s="105"/>
      <c r="B58" s="21" t="s">
        <v>28</v>
      </c>
      <c r="C58" s="73">
        <f>R33</f>
        <v>11100</v>
      </c>
      <c r="D58" s="11">
        <f>T33</f>
        <v>11700</v>
      </c>
      <c r="E58" s="89">
        <f>E57</f>
        <v>42283.79999999999</v>
      </c>
      <c r="F58" s="90"/>
      <c r="G58" s="96">
        <f>G57</f>
        <v>790.9200000000001</v>
      </c>
      <c r="H58" s="97"/>
      <c r="I58" s="96">
        <f>I57</f>
        <v>2190.24</v>
      </c>
      <c r="J58" s="97"/>
      <c r="K58" s="96">
        <f>K57</f>
        <v>851.7599999999998</v>
      </c>
      <c r="L58" s="97"/>
      <c r="M58" s="96">
        <f>M57</f>
        <v>1155.96</v>
      </c>
      <c r="N58" s="97"/>
      <c r="O58" s="96">
        <f>O57</f>
        <v>730.0799999999999</v>
      </c>
      <c r="P58" s="97"/>
      <c r="Q58" s="89">
        <f>Q57</f>
        <v>60.84</v>
      </c>
      <c r="R58" s="90"/>
      <c r="S58" s="96">
        <f>S57</f>
        <v>3989.2788</v>
      </c>
      <c r="T58" s="97"/>
      <c r="U58" s="87">
        <f>SUM(C58:T58)</f>
        <v>74852.87879999999</v>
      </c>
      <c r="V58" s="88"/>
    </row>
    <row r="59" spans="1:22" ht="17.25" customHeight="1">
      <c r="A59" s="105"/>
      <c r="B59" s="21" t="s">
        <v>29</v>
      </c>
      <c r="C59" s="73">
        <f>R34</f>
        <v>11100</v>
      </c>
      <c r="D59" s="11">
        <f>T34</f>
        <v>19500</v>
      </c>
      <c r="E59" s="89">
        <f>E57</f>
        <v>42283.79999999999</v>
      </c>
      <c r="F59" s="90"/>
      <c r="G59" s="96">
        <f>G57</f>
        <v>790.9200000000001</v>
      </c>
      <c r="H59" s="97"/>
      <c r="I59" s="96">
        <f>I57</f>
        <v>2190.24</v>
      </c>
      <c r="J59" s="97"/>
      <c r="K59" s="96">
        <f>K57</f>
        <v>851.7599999999998</v>
      </c>
      <c r="L59" s="97"/>
      <c r="M59" s="96">
        <f>M57</f>
        <v>1155.96</v>
      </c>
      <c r="N59" s="97"/>
      <c r="O59" s="96">
        <f>O57</f>
        <v>730.0799999999999</v>
      </c>
      <c r="P59" s="97"/>
      <c r="Q59" s="89">
        <f>Q57</f>
        <v>60.84</v>
      </c>
      <c r="R59" s="90"/>
      <c r="S59" s="96">
        <f>S57</f>
        <v>3989.2788</v>
      </c>
      <c r="T59" s="97"/>
      <c r="U59" s="87">
        <f>SUM(C59:T59)</f>
        <v>82652.87879999999</v>
      </c>
      <c r="V59" s="88"/>
    </row>
    <row r="60" spans="1:22" ht="17.25" customHeight="1">
      <c r="A60" s="76">
        <v>695</v>
      </c>
      <c r="B60" s="23" t="s">
        <v>30</v>
      </c>
      <c r="C60" s="74">
        <f>R35</f>
        <v>25200</v>
      </c>
      <c r="D60" s="25">
        <f>T35</f>
        <v>41400</v>
      </c>
      <c r="E60" s="83">
        <f>E57</f>
        <v>42283.79999999999</v>
      </c>
      <c r="F60" s="84"/>
      <c r="G60" s="85">
        <f>G57</f>
        <v>790.9200000000001</v>
      </c>
      <c r="H60" s="86"/>
      <c r="I60" s="85">
        <f>I57</f>
        <v>2190.24</v>
      </c>
      <c r="J60" s="86"/>
      <c r="K60" s="85">
        <f>K57</f>
        <v>851.7599999999998</v>
      </c>
      <c r="L60" s="86"/>
      <c r="M60" s="85">
        <f>M57</f>
        <v>1155.96</v>
      </c>
      <c r="N60" s="86"/>
      <c r="O60" s="85">
        <f>O57</f>
        <v>730.0799999999999</v>
      </c>
      <c r="P60" s="86"/>
      <c r="Q60" s="83">
        <f>Q57</f>
        <v>60.84</v>
      </c>
      <c r="R60" s="84"/>
      <c r="S60" s="85">
        <f>S57</f>
        <v>3989.2788</v>
      </c>
      <c r="T60" s="86"/>
      <c r="U60" s="91">
        <f>SUM(C60:T60)</f>
        <v>118652.87879999999</v>
      </c>
      <c r="V60" s="92"/>
    </row>
    <row r="61" spans="1:22" ht="6.75" customHeight="1">
      <c r="A61" s="26"/>
      <c r="B61" s="30"/>
      <c r="C61" s="28"/>
      <c r="D61" s="28"/>
      <c r="E61" s="82"/>
      <c r="F61" s="82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82"/>
      <c r="R61" s="82"/>
      <c r="S61" s="29"/>
      <c r="T61" s="29"/>
      <c r="U61" s="31"/>
      <c r="V61" s="32"/>
    </row>
    <row r="62" spans="1:22" ht="17.25" customHeight="1">
      <c r="A62" s="104" t="s">
        <v>23</v>
      </c>
      <c r="B62" s="20" t="s">
        <v>17</v>
      </c>
      <c r="C62" s="75">
        <f>R32</f>
        <v>0</v>
      </c>
      <c r="D62" s="10">
        <f>T32</f>
        <v>9000</v>
      </c>
      <c r="E62" s="100">
        <f>A65*30*10.14-A65*30*10.14*0.8</f>
        <v>46420.919999999984</v>
      </c>
      <c r="F62" s="101"/>
      <c r="G62" s="98">
        <f>G47</f>
        <v>790.9200000000001</v>
      </c>
      <c r="H62" s="99"/>
      <c r="I62" s="98">
        <f>I47</f>
        <v>2190.24</v>
      </c>
      <c r="J62" s="99"/>
      <c r="K62" s="98">
        <f>K47</f>
        <v>851.7599999999998</v>
      </c>
      <c r="L62" s="99"/>
      <c r="M62" s="98">
        <f>M47</f>
        <v>1155.96</v>
      </c>
      <c r="N62" s="99"/>
      <c r="O62" s="98">
        <f>O47</f>
        <v>730.0799999999999</v>
      </c>
      <c r="P62" s="99"/>
      <c r="Q62" s="100">
        <f>Q47</f>
        <v>60.84</v>
      </c>
      <c r="R62" s="101"/>
      <c r="S62" s="98">
        <f>(A65*30+G45*30+I45*30+K45*30+M45*30+O45*30+R43)*0.083*10.14-(A65*30+G45*30+I45*30+K45*30+M45*30+O45*30+R43)*0.083*10.14*0.8</f>
        <v>4332.659759999999</v>
      </c>
      <c r="T62" s="99"/>
      <c r="U62" s="102">
        <f>SUM(C62:T62)</f>
        <v>65533.37975999998</v>
      </c>
      <c r="V62" s="103"/>
    </row>
    <row r="63" spans="1:22" ht="17.25" customHeight="1">
      <c r="A63" s="105"/>
      <c r="B63" s="21" t="s">
        <v>28</v>
      </c>
      <c r="C63" s="73">
        <f>R33</f>
        <v>11100</v>
      </c>
      <c r="D63" s="11">
        <f>T33</f>
        <v>11700</v>
      </c>
      <c r="E63" s="89">
        <f>E62</f>
        <v>46420.919999999984</v>
      </c>
      <c r="F63" s="90"/>
      <c r="G63" s="96">
        <f>G62</f>
        <v>790.9200000000001</v>
      </c>
      <c r="H63" s="97"/>
      <c r="I63" s="96">
        <f>I62</f>
        <v>2190.24</v>
      </c>
      <c r="J63" s="97"/>
      <c r="K63" s="96">
        <f>K62</f>
        <v>851.7599999999998</v>
      </c>
      <c r="L63" s="97"/>
      <c r="M63" s="96">
        <f>M62</f>
        <v>1155.96</v>
      </c>
      <c r="N63" s="97"/>
      <c r="O63" s="96">
        <f>O62</f>
        <v>730.0799999999999</v>
      </c>
      <c r="P63" s="97"/>
      <c r="Q63" s="89">
        <f>Q62</f>
        <v>60.84</v>
      </c>
      <c r="R63" s="90"/>
      <c r="S63" s="96">
        <f>S62</f>
        <v>4332.659759999999</v>
      </c>
      <c r="T63" s="97"/>
      <c r="U63" s="87">
        <f>SUM(C63:T63)</f>
        <v>79333.37975999998</v>
      </c>
      <c r="V63" s="88"/>
    </row>
    <row r="64" spans="1:22" ht="17.25" customHeight="1">
      <c r="A64" s="105"/>
      <c r="B64" s="21" t="s">
        <v>29</v>
      </c>
      <c r="C64" s="73">
        <f>R34</f>
        <v>11100</v>
      </c>
      <c r="D64" s="11">
        <f>T34</f>
        <v>19500</v>
      </c>
      <c r="E64" s="89">
        <f>E62</f>
        <v>46420.919999999984</v>
      </c>
      <c r="F64" s="90"/>
      <c r="G64" s="96">
        <f>G62</f>
        <v>790.9200000000001</v>
      </c>
      <c r="H64" s="97"/>
      <c r="I64" s="96">
        <f>I62</f>
        <v>2190.24</v>
      </c>
      <c r="J64" s="97"/>
      <c r="K64" s="96">
        <f>K62</f>
        <v>851.7599999999998</v>
      </c>
      <c r="L64" s="97"/>
      <c r="M64" s="96">
        <f>M62</f>
        <v>1155.96</v>
      </c>
      <c r="N64" s="97"/>
      <c r="O64" s="96">
        <f>O62</f>
        <v>730.0799999999999</v>
      </c>
      <c r="P64" s="97"/>
      <c r="Q64" s="89">
        <f>Q62</f>
        <v>60.84</v>
      </c>
      <c r="R64" s="90"/>
      <c r="S64" s="96">
        <f>S62</f>
        <v>4332.659759999999</v>
      </c>
      <c r="T64" s="97"/>
      <c r="U64" s="87">
        <f>SUM(C64:T64)</f>
        <v>87133.37975999998</v>
      </c>
      <c r="V64" s="88"/>
    </row>
    <row r="65" spans="1:22" ht="17.25" customHeight="1">
      <c r="A65" s="76">
        <v>763</v>
      </c>
      <c r="B65" s="23" t="s">
        <v>30</v>
      </c>
      <c r="C65" s="74">
        <f>R35</f>
        <v>25200</v>
      </c>
      <c r="D65" s="25">
        <f>T35</f>
        <v>41400</v>
      </c>
      <c r="E65" s="83">
        <f>E62</f>
        <v>46420.919999999984</v>
      </c>
      <c r="F65" s="84"/>
      <c r="G65" s="85">
        <f>G62</f>
        <v>790.9200000000001</v>
      </c>
      <c r="H65" s="86"/>
      <c r="I65" s="85">
        <f>I62</f>
        <v>2190.24</v>
      </c>
      <c r="J65" s="86"/>
      <c r="K65" s="85">
        <f>K62</f>
        <v>851.7599999999998</v>
      </c>
      <c r="L65" s="86"/>
      <c r="M65" s="85">
        <f>M62</f>
        <v>1155.96</v>
      </c>
      <c r="N65" s="86"/>
      <c r="O65" s="85">
        <f>O62</f>
        <v>730.0799999999999</v>
      </c>
      <c r="P65" s="86"/>
      <c r="Q65" s="83">
        <f>Q62</f>
        <v>60.84</v>
      </c>
      <c r="R65" s="84"/>
      <c r="S65" s="85">
        <f>S62</f>
        <v>4332.659759999999</v>
      </c>
      <c r="T65" s="86"/>
      <c r="U65" s="91">
        <f>SUM(C65:T65)</f>
        <v>123133.37975999998</v>
      </c>
      <c r="V65" s="92"/>
    </row>
    <row r="66" spans="1:22" ht="6.75" customHeight="1">
      <c r="A66" s="26"/>
      <c r="B66" s="30"/>
      <c r="C66" s="28"/>
      <c r="D66" s="28"/>
      <c r="E66" s="82"/>
      <c r="F66" s="82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82"/>
      <c r="R66" s="82"/>
      <c r="S66" s="29"/>
      <c r="T66" s="29"/>
      <c r="U66" s="31"/>
      <c r="V66" s="32"/>
    </row>
    <row r="67" spans="1:22" ht="17.25" customHeight="1">
      <c r="A67" s="104" t="s">
        <v>24</v>
      </c>
      <c r="B67" s="20" t="s">
        <v>17</v>
      </c>
      <c r="C67" s="75">
        <f>R32</f>
        <v>0</v>
      </c>
      <c r="D67" s="10">
        <f>T32</f>
        <v>9000</v>
      </c>
      <c r="E67" s="100">
        <f>A70*30*10.14-A70*30*10.14*0.8</f>
        <v>50436.359999999986</v>
      </c>
      <c r="F67" s="101"/>
      <c r="G67" s="98">
        <f>G47</f>
        <v>790.9200000000001</v>
      </c>
      <c r="H67" s="99"/>
      <c r="I67" s="98">
        <f>I47</f>
        <v>2190.24</v>
      </c>
      <c r="J67" s="99"/>
      <c r="K67" s="98">
        <f>K47</f>
        <v>851.7599999999998</v>
      </c>
      <c r="L67" s="99"/>
      <c r="M67" s="98">
        <f>M47</f>
        <v>1155.96</v>
      </c>
      <c r="N67" s="99"/>
      <c r="O67" s="98">
        <f>O47</f>
        <v>730.0799999999999</v>
      </c>
      <c r="P67" s="99"/>
      <c r="Q67" s="100">
        <f>Q47</f>
        <v>60.84</v>
      </c>
      <c r="R67" s="101"/>
      <c r="S67" s="98">
        <f>(A70*30+G45*30+I45*30+K45*30+M45*30+O45*30+R43)*0.083*10.14-(A70*30+G45*30+I45*30+K45*30+M45*30+O45*30+R43)*0.083*10.14*0.8</f>
        <v>4665.941279999999</v>
      </c>
      <c r="T67" s="99"/>
      <c r="U67" s="102">
        <f>SUM(C67:T67)</f>
        <v>69882.10127999997</v>
      </c>
      <c r="V67" s="103"/>
    </row>
    <row r="68" spans="1:22" ht="17.25" customHeight="1">
      <c r="A68" s="105"/>
      <c r="B68" s="21" t="s">
        <v>28</v>
      </c>
      <c r="C68" s="73">
        <f>R33</f>
        <v>11100</v>
      </c>
      <c r="D68" s="11">
        <f>T33</f>
        <v>11700</v>
      </c>
      <c r="E68" s="89">
        <f>E67</f>
        <v>50436.359999999986</v>
      </c>
      <c r="F68" s="90"/>
      <c r="G68" s="96">
        <f>G67</f>
        <v>790.9200000000001</v>
      </c>
      <c r="H68" s="97"/>
      <c r="I68" s="96">
        <f>I67</f>
        <v>2190.24</v>
      </c>
      <c r="J68" s="97"/>
      <c r="K68" s="96">
        <f>K67</f>
        <v>851.7599999999998</v>
      </c>
      <c r="L68" s="97"/>
      <c r="M68" s="96">
        <f>M67</f>
        <v>1155.96</v>
      </c>
      <c r="N68" s="97"/>
      <c r="O68" s="96">
        <f>O67</f>
        <v>730.0799999999999</v>
      </c>
      <c r="P68" s="97"/>
      <c r="Q68" s="89">
        <f>Q67</f>
        <v>60.84</v>
      </c>
      <c r="R68" s="90"/>
      <c r="S68" s="96">
        <f>S67</f>
        <v>4665.941279999999</v>
      </c>
      <c r="T68" s="97"/>
      <c r="U68" s="87">
        <f>SUM(C68:T68)</f>
        <v>83682.10127999999</v>
      </c>
      <c r="V68" s="88"/>
    </row>
    <row r="69" spans="1:22" ht="17.25" customHeight="1">
      <c r="A69" s="105"/>
      <c r="B69" s="21" t="s">
        <v>29</v>
      </c>
      <c r="C69" s="73">
        <f>R34</f>
        <v>11100</v>
      </c>
      <c r="D69" s="11">
        <f>T34</f>
        <v>19500</v>
      </c>
      <c r="E69" s="89">
        <f>E67</f>
        <v>50436.359999999986</v>
      </c>
      <c r="F69" s="90"/>
      <c r="G69" s="96">
        <f>G67</f>
        <v>790.9200000000001</v>
      </c>
      <c r="H69" s="97"/>
      <c r="I69" s="96">
        <f>I67</f>
        <v>2190.24</v>
      </c>
      <c r="J69" s="97"/>
      <c r="K69" s="96">
        <f>K67</f>
        <v>851.7599999999998</v>
      </c>
      <c r="L69" s="97"/>
      <c r="M69" s="96">
        <f>M67</f>
        <v>1155.96</v>
      </c>
      <c r="N69" s="97"/>
      <c r="O69" s="96">
        <f>O67</f>
        <v>730.0799999999999</v>
      </c>
      <c r="P69" s="97"/>
      <c r="Q69" s="89">
        <f>Q67</f>
        <v>60.84</v>
      </c>
      <c r="R69" s="90"/>
      <c r="S69" s="96">
        <f>S67</f>
        <v>4665.941279999999</v>
      </c>
      <c r="T69" s="97"/>
      <c r="U69" s="87">
        <f>SUM(C69:T69)</f>
        <v>91482.10127999999</v>
      </c>
      <c r="V69" s="88"/>
    </row>
    <row r="70" spans="1:22" ht="17.25" customHeight="1">
      <c r="A70" s="76">
        <v>829</v>
      </c>
      <c r="B70" s="23" t="s">
        <v>30</v>
      </c>
      <c r="C70" s="74">
        <f>R35</f>
        <v>25200</v>
      </c>
      <c r="D70" s="25">
        <f>T35</f>
        <v>41400</v>
      </c>
      <c r="E70" s="83">
        <f>E67</f>
        <v>50436.359999999986</v>
      </c>
      <c r="F70" s="84"/>
      <c r="G70" s="85">
        <f>G67</f>
        <v>790.9200000000001</v>
      </c>
      <c r="H70" s="86"/>
      <c r="I70" s="85">
        <f>I67</f>
        <v>2190.24</v>
      </c>
      <c r="J70" s="86"/>
      <c r="K70" s="85">
        <f>K67</f>
        <v>851.7599999999998</v>
      </c>
      <c r="L70" s="86"/>
      <c r="M70" s="85">
        <f>M67</f>
        <v>1155.96</v>
      </c>
      <c r="N70" s="86"/>
      <c r="O70" s="85">
        <f>O67</f>
        <v>730.0799999999999</v>
      </c>
      <c r="P70" s="86"/>
      <c r="Q70" s="83">
        <f>Q67</f>
        <v>60.84</v>
      </c>
      <c r="R70" s="84"/>
      <c r="S70" s="85">
        <f>S67</f>
        <v>4665.941279999999</v>
      </c>
      <c r="T70" s="86"/>
      <c r="U70" s="91">
        <f>SUM(C70:T70)</f>
        <v>127482.10127999999</v>
      </c>
      <c r="V70" s="92"/>
    </row>
    <row r="71" spans="1:22" ht="6.75" customHeight="1">
      <c r="A71" s="26"/>
      <c r="B71" s="27"/>
      <c r="C71" s="28"/>
      <c r="D71" s="2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93"/>
      <c r="V71" s="94"/>
    </row>
    <row r="72" ht="17.25" customHeight="1">
      <c r="J72" s="1" t="s">
        <v>19</v>
      </c>
    </row>
  </sheetData>
  <sheetProtection/>
  <mergeCells count="263">
    <mergeCell ref="P8:Q8"/>
    <mergeCell ref="R8:S8"/>
    <mergeCell ref="T8:V8"/>
    <mergeCell ref="P9:Q9"/>
    <mergeCell ref="R9:S9"/>
    <mergeCell ref="T9:V9"/>
    <mergeCell ref="P10:Q10"/>
    <mergeCell ref="R10:S10"/>
    <mergeCell ref="T10:V10"/>
    <mergeCell ref="P11:Q11"/>
    <mergeCell ref="R11:S11"/>
    <mergeCell ref="T11:V11"/>
    <mergeCell ref="P12:Q12"/>
    <mergeCell ref="R12:S12"/>
    <mergeCell ref="T12:V12"/>
    <mergeCell ref="P13:Q13"/>
    <mergeCell ref="R13:S13"/>
    <mergeCell ref="T13:V13"/>
    <mergeCell ref="M30:N30"/>
    <mergeCell ref="O30:Q30"/>
    <mergeCell ref="R30:U30"/>
    <mergeCell ref="M31:N31"/>
    <mergeCell ref="O31:P31"/>
    <mergeCell ref="R31:S31"/>
    <mergeCell ref="T31:U31"/>
    <mergeCell ref="M32:N32"/>
    <mergeCell ref="O32:P32"/>
    <mergeCell ref="R32:S32"/>
    <mergeCell ref="T32:U32"/>
    <mergeCell ref="M33:N33"/>
    <mergeCell ref="O33:P33"/>
    <mergeCell ref="R33:S33"/>
    <mergeCell ref="T33:U33"/>
    <mergeCell ref="M34:N34"/>
    <mergeCell ref="O34:P34"/>
    <mergeCell ref="R34:S34"/>
    <mergeCell ref="T34:U34"/>
    <mergeCell ref="M35:N35"/>
    <mergeCell ref="O35:P35"/>
    <mergeCell ref="R35:S35"/>
    <mergeCell ref="T35:U35"/>
    <mergeCell ref="N38:P39"/>
    <mergeCell ref="A41:B46"/>
    <mergeCell ref="E41:F41"/>
    <mergeCell ref="G41:H41"/>
    <mergeCell ref="I41:J41"/>
    <mergeCell ref="K41:L41"/>
    <mergeCell ref="M41:N41"/>
    <mergeCell ref="O41:P41"/>
    <mergeCell ref="G45:H45"/>
    <mergeCell ref="I45:J45"/>
    <mergeCell ref="Q41:R41"/>
    <mergeCell ref="S41:T41"/>
    <mergeCell ref="Q42:R42"/>
    <mergeCell ref="S42:T42"/>
    <mergeCell ref="G43:H43"/>
    <mergeCell ref="I43:J43"/>
    <mergeCell ref="K43:L43"/>
    <mergeCell ref="M43:N43"/>
    <mergeCell ref="O43:P43"/>
    <mergeCell ref="S43:T43"/>
    <mergeCell ref="U43:V43"/>
    <mergeCell ref="G44:H44"/>
    <mergeCell ref="I44:J44"/>
    <mergeCell ref="K44:L44"/>
    <mergeCell ref="M44:N44"/>
    <mergeCell ref="O44:P44"/>
    <mergeCell ref="Q44:R44"/>
    <mergeCell ref="S44:T44"/>
    <mergeCell ref="U44:V44"/>
    <mergeCell ref="K45:L45"/>
    <mergeCell ref="M45:N45"/>
    <mergeCell ref="O45:P45"/>
    <mergeCell ref="S45:T45"/>
    <mergeCell ref="O46:P46"/>
    <mergeCell ref="Q46:R46"/>
    <mergeCell ref="A47:A49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A52:A54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A57:A59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A62:A64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A67:A69"/>
    <mergeCell ref="E67:F67"/>
    <mergeCell ref="G67:H67"/>
    <mergeCell ref="I67:J67"/>
    <mergeCell ref="K67:L67"/>
    <mergeCell ref="M67:N67"/>
    <mergeCell ref="E69:F69"/>
    <mergeCell ref="G69:H69"/>
    <mergeCell ref="I69:J69"/>
    <mergeCell ref="K69:L69"/>
    <mergeCell ref="O67:P67"/>
    <mergeCell ref="Q67:R67"/>
    <mergeCell ref="S67:T67"/>
    <mergeCell ref="U67:V67"/>
    <mergeCell ref="E68:F68"/>
    <mergeCell ref="G68:H68"/>
    <mergeCell ref="I68:J68"/>
    <mergeCell ref="K68:L68"/>
    <mergeCell ref="M68:N68"/>
    <mergeCell ref="O68:P68"/>
    <mergeCell ref="U71:V71"/>
    <mergeCell ref="T2:V2"/>
    <mergeCell ref="S69:T69"/>
    <mergeCell ref="U69:V69"/>
    <mergeCell ref="M69:N69"/>
    <mergeCell ref="O69:P69"/>
    <mergeCell ref="O70:P70"/>
    <mergeCell ref="Q70:R70"/>
    <mergeCell ref="S70:T70"/>
    <mergeCell ref="Q68:R68"/>
    <mergeCell ref="E70:F70"/>
    <mergeCell ref="G70:H70"/>
    <mergeCell ref="I70:J70"/>
    <mergeCell ref="K70:L70"/>
    <mergeCell ref="M70:N70"/>
    <mergeCell ref="U68:V68"/>
    <mergeCell ref="Q69:R69"/>
    <mergeCell ref="U70:V70"/>
    <mergeCell ref="S68:T68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X72"/>
  <sheetViews>
    <sheetView zoomScalePageLayoutView="0" workbookViewId="0" topLeftCell="A3">
      <selection activeCell="H20" sqref="H20"/>
    </sheetView>
  </sheetViews>
  <sheetFormatPr defaultColWidth="6.57421875" defaultRowHeight="15"/>
  <cols>
    <col min="1" max="19" width="6.57421875" style="1" customWidth="1"/>
    <col min="20" max="21" width="4.8515625" style="1" customWidth="1"/>
    <col min="22" max="16384" width="6.57421875" style="1" customWidth="1"/>
  </cols>
  <sheetData>
    <row r="1" ht="18.75">
      <c r="A1" s="2"/>
    </row>
    <row r="2" spans="14:16" ht="13.5" customHeight="1">
      <c r="N2" s="64"/>
      <c r="O2" s="64"/>
      <c r="P2" s="64"/>
    </row>
    <row r="3" spans="14:16" ht="13.5" customHeight="1">
      <c r="N3" s="64"/>
      <c r="O3" s="64"/>
      <c r="P3" s="64"/>
    </row>
    <row r="4" ht="17.25">
      <c r="A4" s="5" t="s">
        <v>34</v>
      </c>
    </row>
    <row r="6" spans="2:16" ht="14.25">
      <c r="B6" s="13" t="s">
        <v>37</v>
      </c>
      <c r="I6" s="13" t="s">
        <v>31</v>
      </c>
      <c r="P6" s="13" t="s">
        <v>39</v>
      </c>
    </row>
    <row r="7" ht="13.5">
      <c r="V7" s="17" t="s">
        <v>52</v>
      </c>
    </row>
    <row r="8" spans="2:22" ht="14.25">
      <c r="B8" s="1" t="s">
        <v>0</v>
      </c>
      <c r="E8" s="4" t="s">
        <v>92</v>
      </c>
      <c r="I8" s="1" t="s">
        <v>0</v>
      </c>
      <c r="L8" s="4" t="s">
        <v>11</v>
      </c>
      <c r="P8" s="157" t="s">
        <v>1</v>
      </c>
      <c r="Q8" s="157"/>
      <c r="R8" s="157" t="s">
        <v>2</v>
      </c>
      <c r="S8" s="157"/>
      <c r="T8" s="157" t="s">
        <v>0</v>
      </c>
      <c r="U8" s="157"/>
      <c r="V8" s="157"/>
    </row>
    <row r="9" spans="16:22" ht="13.5">
      <c r="P9" s="154" t="s">
        <v>12</v>
      </c>
      <c r="Q9" s="154"/>
      <c r="R9" s="155">
        <v>555</v>
      </c>
      <c r="S9" s="155"/>
      <c r="T9" s="156">
        <v>16640</v>
      </c>
      <c r="U9" s="156"/>
      <c r="V9" s="156"/>
    </row>
    <row r="10" spans="2:22" ht="13.5">
      <c r="B10" s="1" t="s">
        <v>102</v>
      </c>
      <c r="J10" s="1" t="s">
        <v>33</v>
      </c>
      <c r="P10" s="154" t="s">
        <v>13</v>
      </c>
      <c r="Q10" s="154"/>
      <c r="R10" s="155">
        <v>623</v>
      </c>
      <c r="S10" s="155"/>
      <c r="T10" s="156">
        <v>18678</v>
      </c>
      <c r="U10" s="156"/>
      <c r="V10" s="156"/>
    </row>
    <row r="11" spans="16:22" ht="13.5">
      <c r="P11" s="154" t="s">
        <v>14</v>
      </c>
      <c r="Q11" s="154"/>
      <c r="R11" s="155">
        <v>692</v>
      </c>
      <c r="S11" s="155"/>
      <c r="T11" s="156">
        <v>20747</v>
      </c>
      <c r="U11" s="156"/>
      <c r="V11" s="156"/>
    </row>
    <row r="12" spans="1:22" ht="13.5">
      <c r="A12" s="9"/>
      <c r="B12" s="9"/>
      <c r="C12" s="9"/>
      <c r="D12" s="9"/>
      <c r="E12" s="3"/>
      <c r="F12" s="3"/>
      <c r="G12" s="3"/>
      <c r="H12" s="3"/>
      <c r="I12" s="3"/>
      <c r="P12" s="154" t="s">
        <v>15</v>
      </c>
      <c r="Q12" s="154"/>
      <c r="R12" s="155">
        <v>760</v>
      </c>
      <c r="S12" s="155"/>
      <c r="T12" s="156">
        <v>22785</v>
      </c>
      <c r="U12" s="156"/>
      <c r="V12" s="156"/>
    </row>
    <row r="13" spans="1:22" ht="13.5">
      <c r="A13" s="9"/>
      <c r="B13" s="9"/>
      <c r="C13" s="9"/>
      <c r="D13" s="9"/>
      <c r="E13" s="3"/>
      <c r="F13" s="3"/>
      <c r="G13" s="3"/>
      <c r="H13" s="3"/>
      <c r="I13" s="3"/>
      <c r="P13" s="154" t="s">
        <v>16</v>
      </c>
      <c r="Q13" s="154"/>
      <c r="R13" s="155">
        <v>826</v>
      </c>
      <c r="S13" s="155"/>
      <c r="T13" s="156">
        <v>24762</v>
      </c>
      <c r="U13" s="156"/>
      <c r="V13" s="156"/>
    </row>
    <row r="14" spans="1:8" ht="13.5">
      <c r="A14" s="3"/>
      <c r="F14" s="3"/>
      <c r="G14" s="3"/>
      <c r="H14" s="3"/>
    </row>
    <row r="15" spans="1:8" ht="14.25">
      <c r="A15" s="3"/>
      <c r="B15" s="14" t="s">
        <v>38</v>
      </c>
      <c r="F15" s="3"/>
      <c r="G15" s="3"/>
      <c r="H15" s="3"/>
    </row>
    <row r="16" spans="1:16" ht="14.25">
      <c r="A16" s="3"/>
      <c r="F16" s="3"/>
      <c r="G16" s="3"/>
      <c r="H16" s="3"/>
      <c r="P16" s="13" t="s">
        <v>43</v>
      </c>
    </row>
    <row r="17" spans="1:8" ht="13.5">
      <c r="A17" s="3"/>
      <c r="C17" s="3" t="s">
        <v>83</v>
      </c>
      <c r="D17" s="3"/>
      <c r="E17" s="3"/>
      <c r="G17" s="3"/>
      <c r="H17" s="3"/>
    </row>
    <row r="18" spans="1:16" ht="13.5">
      <c r="A18" s="3"/>
      <c r="B18" s="3"/>
      <c r="C18" s="3"/>
      <c r="D18" s="3" t="s">
        <v>84</v>
      </c>
      <c r="E18" s="3"/>
      <c r="G18" s="58" t="s">
        <v>95</v>
      </c>
      <c r="H18" s="3"/>
      <c r="P18" s="3" t="s">
        <v>45</v>
      </c>
    </row>
    <row r="19" spans="2:20" ht="13.5">
      <c r="B19" s="3"/>
      <c r="C19" s="1" t="s">
        <v>85</v>
      </c>
      <c r="P19" s="1" t="s">
        <v>46</v>
      </c>
      <c r="T19" s="17" t="s">
        <v>49</v>
      </c>
    </row>
    <row r="20" spans="4:20" ht="13.5">
      <c r="D20" s="1" t="s">
        <v>84</v>
      </c>
      <c r="G20" s="17" t="s">
        <v>94</v>
      </c>
      <c r="P20" s="1" t="s">
        <v>47</v>
      </c>
      <c r="T20" s="17" t="s">
        <v>50</v>
      </c>
    </row>
    <row r="21" spans="3:20" ht="13.5">
      <c r="C21" s="1" t="s">
        <v>86</v>
      </c>
      <c r="P21" s="1" t="s">
        <v>48</v>
      </c>
      <c r="T21" s="17" t="s">
        <v>53</v>
      </c>
    </row>
    <row r="22" spans="4:7" ht="13.5">
      <c r="D22" s="1" t="s">
        <v>84</v>
      </c>
      <c r="G22" s="17" t="s">
        <v>93</v>
      </c>
    </row>
    <row r="23" ht="13.5">
      <c r="C23" s="1" t="s">
        <v>87</v>
      </c>
    </row>
    <row r="24" spans="4:7" ht="13.5">
      <c r="D24" s="1" t="s">
        <v>84</v>
      </c>
      <c r="G24" s="17" t="s">
        <v>97</v>
      </c>
    </row>
    <row r="25" ht="13.5">
      <c r="C25" s="1" t="s">
        <v>88</v>
      </c>
    </row>
    <row r="26" spans="4:7" ht="17.25" customHeight="1">
      <c r="D26" s="1" t="s">
        <v>84</v>
      </c>
      <c r="G26" s="17" t="s">
        <v>96</v>
      </c>
    </row>
    <row r="27" ht="13.5" customHeight="1">
      <c r="C27" s="1" t="s">
        <v>89</v>
      </c>
    </row>
    <row r="28" spans="2:7" ht="18.75" customHeight="1">
      <c r="B28" s="3"/>
      <c r="D28" s="1" t="s">
        <v>100</v>
      </c>
      <c r="G28" s="17" t="s">
        <v>98</v>
      </c>
    </row>
    <row r="29" spans="2:21" ht="18.75" customHeight="1">
      <c r="B29" s="3"/>
      <c r="C29" s="1" t="s">
        <v>90</v>
      </c>
      <c r="N29" s="13" t="s">
        <v>51</v>
      </c>
      <c r="U29" s="17" t="s">
        <v>52</v>
      </c>
    </row>
    <row r="30" spans="2:21" ht="18.75" customHeight="1">
      <c r="B30" s="3"/>
      <c r="D30" s="1" t="s">
        <v>100</v>
      </c>
      <c r="G30" s="17" t="s">
        <v>99</v>
      </c>
      <c r="M30" s="145" t="s">
        <v>7</v>
      </c>
      <c r="N30" s="146"/>
      <c r="O30" s="147" t="s">
        <v>2</v>
      </c>
      <c r="P30" s="148"/>
      <c r="Q30" s="149"/>
      <c r="R30" s="147" t="s">
        <v>0</v>
      </c>
      <c r="S30" s="148"/>
      <c r="T30" s="148"/>
      <c r="U30" s="149"/>
    </row>
    <row r="31" spans="1:21" ht="18.75" customHeight="1">
      <c r="A31" s="3"/>
      <c r="C31" s="1" t="s">
        <v>91</v>
      </c>
      <c r="M31" s="150" t="s">
        <v>8</v>
      </c>
      <c r="N31" s="151"/>
      <c r="O31" s="129" t="s">
        <v>10</v>
      </c>
      <c r="P31" s="130"/>
      <c r="Q31" s="19" t="s">
        <v>3</v>
      </c>
      <c r="R31" s="129" t="s">
        <v>10</v>
      </c>
      <c r="S31" s="130"/>
      <c r="T31" s="152" t="s">
        <v>9</v>
      </c>
      <c r="U31" s="153"/>
    </row>
    <row r="32" spans="1:21" ht="18.75" customHeight="1">
      <c r="A32" s="3"/>
      <c r="D32" s="1" t="s">
        <v>103</v>
      </c>
      <c r="M32" s="129" t="s">
        <v>4</v>
      </c>
      <c r="N32" s="130"/>
      <c r="O32" s="138">
        <v>0</v>
      </c>
      <c r="P32" s="139"/>
      <c r="Q32" s="7">
        <v>300</v>
      </c>
      <c r="R32" s="140">
        <f>P32*30</f>
        <v>0</v>
      </c>
      <c r="S32" s="141"/>
      <c r="T32" s="140">
        <f>Q32*30</f>
        <v>9000</v>
      </c>
      <c r="U32" s="142"/>
    </row>
    <row r="33" spans="1:21" ht="18.75" customHeight="1">
      <c r="A33" s="3"/>
      <c r="M33" s="129" t="s">
        <v>5</v>
      </c>
      <c r="N33" s="130"/>
      <c r="O33" s="143">
        <v>370</v>
      </c>
      <c r="P33" s="144"/>
      <c r="Q33" s="8">
        <v>390</v>
      </c>
      <c r="R33" s="132">
        <f>(O33+P33)*30</f>
        <v>11100</v>
      </c>
      <c r="S33" s="133"/>
      <c r="T33" s="132">
        <f>Q33*30</f>
        <v>11700</v>
      </c>
      <c r="U33" s="134"/>
    </row>
    <row r="34" spans="1:21" ht="18.75" customHeight="1">
      <c r="A34" s="3"/>
      <c r="B34" s="3"/>
      <c r="C34" s="3"/>
      <c r="D34" s="3"/>
      <c r="M34" s="129" t="s">
        <v>6</v>
      </c>
      <c r="N34" s="130"/>
      <c r="O34" s="96">
        <v>370</v>
      </c>
      <c r="P34" s="131"/>
      <c r="Q34" s="8">
        <v>650</v>
      </c>
      <c r="R34" s="132">
        <f>(O34+P34)*30</f>
        <v>11100</v>
      </c>
      <c r="S34" s="133"/>
      <c r="T34" s="132">
        <f>Q34*30</f>
        <v>19500</v>
      </c>
      <c r="U34" s="134"/>
    </row>
    <row r="35" spans="2:21" ht="18.75" customHeight="1">
      <c r="B35" s="13" t="s">
        <v>44</v>
      </c>
      <c r="M35" s="129" t="s">
        <v>26</v>
      </c>
      <c r="N35" s="130"/>
      <c r="O35" s="107">
        <v>840</v>
      </c>
      <c r="P35" s="135"/>
      <c r="Q35" s="18">
        <v>1380</v>
      </c>
      <c r="R35" s="136">
        <f>(O35+P35)*30</f>
        <v>25200</v>
      </c>
      <c r="S35" s="137"/>
      <c r="T35" s="136">
        <f>Q35*30</f>
        <v>41400</v>
      </c>
      <c r="U35" s="137"/>
    </row>
    <row r="36" ht="19.5" customHeight="1">
      <c r="C36" s="4" t="s">
        <v>27</v>
      </c>
    </row>
    <row r="37" ht="17.25" customHeight="1"/>
    <row r="38" spans="1:16" ht="17.25" customHeight="1">
      <c r="A38" s="63" t="s">
        <v>36</v>
      </c>
      <c r="N38" s="126"/>
      <c r="O38" s="126"/>
      <c r="P38" s="126"/>
    </row>
    <row r="39" spans="5:16" ht="17.25" customHeight="1">
      <c r="E39" s="3"/>
      <c r="N39" s="126"/>
      <c r="O39" s="126"/>
      <c r="P39" s="126"/>
    </row>
    <row r="40" spans="1:16" ht="17.25" customHeight="1">
      <c r="A40" s="4" t="s">
        <v>35</v>
      </c>
      <c r="P40" s="6" t="s">
        <v>25</v>
      </c>
    </row>
    <row r="41" spans="1:22" ht="17.25" customHeight="1">
      <c r="A41" s="124" t="s">
        <v>32</v>
      </c>
      <c r="B41" s="125"/>
      <c r="C41" s="34" t="s">
        <v>72</v>
      </c>
      <c r="D41" s="35" t="s">
        <v>74</v>
      </c>
      <c r="E41" s="124" t="s">
        <v>75</v>
      </c>
      <c r="F41" s="125"/>
      <c r="G41" s="124" t="s">
        <v>77</v>
      </c>
      <c r="H41" s="125"/>
      <c r="I41" s="124" t="s">
        <v>40</v>
      </c>
      <c r="J41" s="125"/>
      <c r="K41" s="124" t="s">
        <v>78</v>
      </c>
      <c r="L41" s="125"/>
      <c r="M41" s="124" t="s">
        <v>79</v>
      </c>
      <c r="N41" s="125"/>
      <c r="O41" s="124" t="s">
        <v>80</v>
      </c>
      <c r="P41" s="125"/>
      <c r="Q41" s="124" t="s">
        <v>81</v>
      </c>
      <c r="R41" s="125"/>
      <c r="S41" s="124" t="s">
        <v>82</v>
      </c>
      <c r="T41" s="125"/>
      <c r="U41" s="36"/>
      <c r="V41" s="37"/>
    </row>
    <row r="42" spans="1:24" ht="17.25" customHeight="1">
      <c r="A42" s="116"/>
      <c r="B42" s="117"/>
      <c r="C42" s="38"/>
      <c r="D42" s="39"/>
      <c r="E42" s="40"/>
      <c r="F42" s="41"/>
      <c r="G42" s="42"/>
      <c r="H42" s="43"/>
      <c r="I42" s="44"/>
      <c r="J42" s="44"/>
      <c r="K42" s="42"/>
      <c r="L42" s="43"/>
      <c r="M42" s="42"/>
      <c r="N42" s="43"/>
      <c r="O42" s="42"/>
      <c r="P42" s="43"/>
      <c r="Q42" s="116" t="s">
        <v>63</v>
      </c>
      <c r="R42" s="117"/>
      <c r="S42" s="116" t="s">
        <v>68</v>
      </c>
      <c r="T42" s="117"/>
      <c r="U42" s="42"/>
      <c r="V42" s="43"/>
      <c r="W42" s="12"/>
      <c r="X42" s="12" t="s">
        <v>41</v>
      </c>
    </row>
    <row r="43" spans="1:24" ht="17.25" customHeight="1">
      <c r="A43" s="116"/>
      <c r="B43" s="117"/>
      <c r="C43" s="45" t="s">
        <v>71</v>
      </c>
      <c r="D43" s="39" t="s">
        <v>73</v>
      </c>
      <c r="E43" s="38" t="s">
        <v>76</v>
      </c>
      <c r="F43" s="41"/>
      <c r="G43" s="116" t="s">
        <v>54</v>
      </c>
      <c r="H43" s="117"/>
      <c r="I43" s="116" t="s">
        <v>56</v>
      </c>
      <c r="J43" s="117"/>
      <c r="K43" s="116" t="s">
        <v>58</v>
      </c>
      <c r="L43" s="117"/>
      <c r="M43" s="116" t="s">
        <v>60</v>
      </c>
      <c r="N43" s="117"/>
      <c r="O43" s="116" t="s">
        <v>62</v>
      </c>
      <c r="P43" s="117"/>
      <c r="Q43" s="46" t="s">
        <v>66</v>
      </c>
      <c r="R43" s="43">
        <v>30</v>
      </c>
      <c r="S43" s="116" t="s">
        <v>69</v>
      </c>
      <c r="T43" s="117"/>
      <c r="U43" s="116" t="s">
        <v>18</v>
      </c>
      <c r="V43" s="117"/>
      <c r="W43" s="12"/>
      <c r="X43" s="12" t="s">
        <v>104</v>
      </c>
    </row>
    <row r="44" spans="1:24" ht="17.25" customHeight="1">
      <c r="A44" s="116"/>
      <c r="B44" s="117"/>
      <c r="C44" s="38"/>
      <c r="D44" s="39"/>
      <c r="E44" s="40"/>
      <c r="F44" s="41"/>
      <c r="G44" s="116" t="s">
        <v>55</v>
      </c>
      <c r="H44" s="117"/>
      <c r="I44" s="116" t="s">
        <v>57</v>
      </c>
      <c r="J44" s="117"/>
      <c r="K44" s="116" t="s">
        <v>59</v>
      </c>
      <c r="L44" s="117"/>
      <c r="M44" s="116" t="s">
        <v>61</v>
      </c>
      <c r="N44" s="117"/>
      <c r="O44" s="116" t="s">
        <v>55</v>
      </c>
      <c r="P44" s="117"/>
      <c r="Q44" s="120" t="s">
        <v>64</v>
      </c>
      <c r="R44" s="121"/>
      <c r="S44" s="116" t="s">
        <v>70</v>
      </c>
      <c r="T44" s="117"/>
      <c r="U44" s="122" t="s">
        <v>101</v>
      </c>
      <c r="V44" s="123"/>
      <c r="W44" s="12"/>
      <c r="X44" s="12" t="s">
        <v>42</v>
      </c>
    </row>
    <row r="45" spans="1:22" ht="17.25" customHeight="1">
      <c r="A45" s="116"/>
      <c r="B45" s="117"/>
      <c r="C45" s="38"/>
      <c r="D45" s="39"/>
      <c r="E45" s="40"/>
      <c r="F45" s="41"/>
      <c r="G45" s="116">
        <v>13</v>
      </c>
      <c r="H45" s="117"/>
      <c r="I45" s="116">
        <v>36</v>
      </c>
      <c r="J45" s="117"/>
      <c r="K45" s="116">
        <v>14</v>
      </c>
      <c r="L45" s="117"/>
      <c r="M45" s="116">
        <v>19</v>
      </c>
      <c r="N45" s="117"/>
      <c r="O45" s="116">
        <v>12</v>
      </c>
      <c r="P45" s="117"/>
      <c r="Q45" s="59" t="s">
        <v>67</v>
      </c>
      <c r="R45" s="60">
        <v>110</v>
      </c>
      <c r="S45" s="118">
        <v>0.083</v>
      </c>
      <c r="T45" s="119"/>
      <c r="U45" s="61"/>
      <c r="V45" s="62"/>
    </row>
    <row r="46" spans="1:22" ht="17.25" customHeight="1">
      <c r="A46" s="127"/>
      <c r="B46" s="128"/>
      <c r="C46" s="47"/>
      <c r="D46" s="48"/>
      <c r="E46" s="49"/>
      <c r="F46" s="50"/>
      <c r="G46" s="51"/>
      <c r="H46" s="52"/>
      <c r="I46" s="51"/>
      <c r="J46" s="53"/>
      <c r="K46" s="52"/>
      <c r="L46" s="52"/>
      <c r="M46" s="51"/>
      <c r="N46" s="53"/>
      <c r="O46" s="116"/>
      <c r="P46" s="117"/>
      <c r="Q46" s="120" t="s">
        <v>65</v>
      </c>
      <c r="R46" s="121"/>
      <c r="S46" s="54"/>
      <c r="T46" s="55"/>
      <c r="U46" s="56"/>
      <c r="V46" s="57"/>
    </row>
    <row r="47" spans="1:22" ht="17.25" customHeight="1">
      <c r="A47" s="104" t="s">
        <v>20</v>
      </c>
      <c r="B47" s="20" t="s">
        <v>17</v>
      </c>
      <c r="C47" s="16">
        <f>R32</f>
        <v>0</v>
      </c>
      <c r="D47" s="10">
        <f>T32</f>
        <v>9000</v>
      </c>
      <c r="E47" s="98">
        <f>A50*30*10.14-A50*30*10.14*0.9</f>
        <v>16639.73999999999</v>
      </c>
      <c r="F47" s="99"/>
      <c r="G47" s="98">
        <f>G45*30*10.14-G45*30*10.14*0.9</f>
        <v>395.46000000000004</v>
      </c>
      <c r="H47" s="99"/>
      <c r="I47" s="98">
        <f>I45*30*10.14-I45*30*10.14*0.9</f>
        <v>1095.119999999999</v>
      </c>
      <c r="J47" s="99"/>
      <c r="K47" s="98">
        <f>K45*30*10.14-K45*30*10.14*0.9</f>
        <v>425.8800000000001</v>
      </c>
      <c r="L47" s="99"/>
      <c r="M47" s="98">
        <f>M45*30*10.14-M45*30*10.14*0.9</f>
        <v>577.9799999999996</v>
      </c>
      <c r="N47" s="99"/>
      <c r="O47" s="98">
        <f>O45*30*10.14-O45*30*10.14*0.9</f>
        <v>365.03999999999996</v>
      </c>
      <c r="P47" s="99"/>
      <c r="Q47" s="98">
        <f>R43*10.14-R43*10.14*0.9</f>
        <v>30.420000000000016</v>
      </c>
      <c r="R47" s="99"/>
      <c r="S47" s="98">
        <f>(A50*30+G45*30+I45*30+K45*30+M45*30+O45*30+R43)*0.083*10.14-(A50*30+G45*30+I45*30+K45*30+M45*30+O45*30+R43)*0.083*10.14*0.9</f>
        <v>1620.9601199999997</v>
      </c>
      <c r="T47" s="99"/>
      <c r="U47" s="110">
        <f>SUM(C47:T47)</f>
        <v>30150.60011999999</v>
      </c>
      <c r="V47" s="111"/>
    </row>
    <row r="48" spans="1:22" ht="17.25" customHeight="1">
      <c r="A48" s="105"/>
      <c r="B48" s="21" t="s">
        <v>28</v>
      </c>
      <c r="C48" s="15">
        <f>R33</f>
        <v>11100</v>
      </c>
      <c r="D48" s="11">
        <f>T33</f>
        <v>11700</v>
      </c>
      <c r="E48" s="96">
        <f>E47</f>
        <v>16639.73999999999</v>
      </c>
      <c r="F48" s="97"/>
      <c r="G48" s="96">
        <f>G47</f>
        <v>395.46000000000004</v>
      </c>
      <c r="H48" s="97"/>
      <c r="I48" s="96">
        <f>I47</f>
        <v>1095.119999999999</v>
      </c>
      <c r="J48" s="97"/>
      <c r="K48" s="96">
        <f>K47</f>
        <v>425.8800000000001</v>
      </c>
      <c r="L48" s="97"/>
      <c r="M48" s="96">
        <f>M47</f>
        <v>577.9799999999996</v>
      </c>
      <c r="N48" s="97"/>
      <c r="O48" s="96">
        <f>O47</f>
        <v>365.03999999999996</v>
      </c>
      <c r="P48" s="97"/>
      <c r="Q48" s="96">
        <f>Q47</f>
        <v>30.420000000000016</v>
      </c>
      <c r="R48" s="97"/>
      <c r="S48" s="96">
        <f>S47</f>
        <v>1620.9601199999997</v>
      </c>
      <c r="T48" s="97"/>
      <c r="U48" s="87">
        <f>SUM(C48:T48)</f>
        <v>43950.60011999999</v>
      </c>
      <c r="V48" s="88"/>
    </row>
    <row r="49" spans="1:22" ht="17.25" customHeight="1">
      <c r="A49" s="105"/>
      <c r="B49" s="21" t="s">
        <v>29</v>
      </c>
      <c r="C49" s="15">
        <f>R34</f>
        <v>11100</v>
      </c>
      <c r="D49" s="11">
        <f>T34</f>
        <v>19500</v>
      </c>
      <c r="E49" s="96">
        <f>E47</f>
        <v>16639.73999999999</v>
      </c>
      <c r="F49" s="97"/>
      <c r="G49" s="96">
        <f>G47</f>
        <v>395.46000000000004</v>
      </c>
      <c r="H49" s="97"/>
      <c r="I49" s="96">
        <f>I47</f>
        <v>1095.119999999999</v>
      </c>
      <c r="J49" s="97"/>
      <c r="K49" s="96">
        <f>K47</f>
        <v>425.8800000000001</v>
      </c>
      <c r="L49" s="97"/>
      <c r="M49" s="96">
        <f>M47</f>
        <v>577.9799999999996</v>
      </c>
      <c r="N49" s="97"/>
      <c r="O49" s="96">
        <f>O47</f>
        <v>365.03999999999996</v>
      </c>
      <c r="P49" s="97"/>
      <c r="Q49" s="96">
        <f>Q47</f>
        <v>30.420000000000016</v>
      </c>
      <c r="R49" s="97"/>
      <c r="S49" s="96">
        <f>S47</f>
        <v>1620.9601199999997</v>
      </c>
      <c r="T49" s="97"/>
      <c r="U49" s="87">
        <f>SUM(C49:T49)</f>
        <v>51750.60011999999</v>
      </c>
      <c r="V49" s="88"/>
    </row>
    <row r="50" spans="1:22" ht="17.25" customHeight="1">
      <c r="A50" s="22">
        <v>547</v>
      </c>
      <c r="B50" s="23" t="s">
        <v>30</v>
      </c>
      <c r="C50" s="24">
        <f>R35</f>
        <v>25200</v>
      </c>
      <c r="D50" s="25">
        <f>T35</f>
        <v>41400</v>
      </c>
      <c r="E50" s="85">
        <f>E47</f>
        <v>16639.73999999999</v>
      </c>
      <c r="F50" s="86"/>
      <c r="G50" s="85">
        <f>G47</f>
        <v>395.46000000000004</v>
      </c>
      <c r="H50" s="86"/>
      <c r="I50" s="85">
        <f>I47</f>
        <v>1095.119999999999</v>
      </c>
      <c r="J50" s="86"/>
      <c r="K50" s="85">
        <f>K47</f>
        <v>425.8800000000001</v>
      </c>
      <c r="L50" s="86"/>
      <c r="M50" s="85">
        <f>M47</f>
        <v>577.9799999999996</v>
      </c>
      <c r="N50" s="86"/>
      <c r="O50" s="85">
        <f>O47</f>
        <v>365.03999999999996</v>
      </c>
      <c r="P50" s="86"/>
      <c r="Q50" s="85">
        <f>Q47</f>
        <v>30.420000000000016</v>
      </c>
      <c r="R50" s="86"/>
      <c r="S50" s="85">
        <f>S47</f>
        <v>1620.9601199999997</v>
      </c>
      <c r="T50" s="86"/>
      <c r="U50" s="115">
        <f>SUM(C50:T50)</f>
        <v>87750.60011999999</v>
      </c>
      <c r="V50" s="92"/>
    </row>
    <row r="51" spans="1:22" ht="6.75" customHeight="1">
      <c r="A51" s="26"/>
      <c r="B51" s="30"/>
      <c r="C51" s="28"/>
      <c r="D51" s="2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31"/>
      <c r="V51" s="32"/>
    </row>
    <row r="52" spans="1:22" ht="17.25" customHeight="1">
      <c r="A52" s="104" t="s">
        <v>21</v>
      </c>
      <c r="B52" s="20" t="s">
        <v>17</v>
      </c>
      <c r="C52" s="16">
        <f>R32</f>
        <v>0</v>
      </c>
      <c r="D52" s="10">
        <f>T32</f>
        <v>9000</v>
      </c>
      <c r="E52" s="98">
        <f>A55*30*10.14-A55*30*10.14*0.9</f>
        <v>18677.880000000005</v>
      </c>
      <c r="F52" s="99"/>
      <c r="G52" s="98">
        <f>G47</f>
        <v>395.46000000000004</v>
      </c>
      <c r="H52" s="99"/>
      <c r="I52" s="98">
        <f>I47</f>
        <v>1095.119999999999</v>
      </c>
      <c r="J52" s="99"/>
      <c r="K52" s="98">
        <f>K47</f>
        <v>425.8800000000001</v>
      </c>
      <c r="L52" s="99"/>
      <c r="M52" s="98">
        <f>M47</f>
        <v>577.9799999999996</v>
      </c>
      <c r="N52" s="99"/>
      <c r="O52" s="98">
        <f>O47</f>
        <v>365.03999999999996</v>
      </c>
      <c r="P52" s="99"/>
      <c r="Q52" s="98">
        <f>Q47</f>
        <v>30.420000000000016</v>
      </c>
      <c r="R52" s="99"/>
      <c r="S52" s="98">
        <f>(A55*30+G45*30+I45*30+K45*30+M45*30+O45*30+R43)*0.083*10.14-(A55*30+G45*30+I45*30+K45*30+M45*30+O45*30+R43)*0.083*10.14*0.9</f>
        <v>1790.1257399999995</v>
      </c>
      <c r="T52" s="106"/>
      <c r="U52" s="112">
        <f>SUM(C52:T52)</f>
        <v>32357.905740000002</v>
      </c>
      <c r="V52" s="113"/>
    </row>
    <row r="53" spans="1:22" ht="17.25" customHeight="1">
      <c r="A53" s="105"/>
      <c r="B53" s="23" t="s">
        <v>28</v>
      </c>
      <c r="C53" s="15">
        <f>R33</f>
        <v>11100</v>
      </c>
      <c r="D53" s="11">
        <f>T33</f>
        <v>11700</v>
      </c>
      <c r="E53" s="96">
        <f>E52</f>
        <v>18677.880000000005</v>
      </c>
      <c r="F53" s="97"/>
      <c r="G53" s="96">
        <f>G52</f>
        <v>395.46000000000004</v>
      </c>
      <c r="H53" s="97"/>
      <c r="I53" s="96">
        <f>I52</f>
        <v>1095.119999999999</v>
      </c>
      <c r="J53" s="97"/>
      <c r="K53" s="96">
        <f>K52</f>
        <v>425.8800000000001</v>
      </c>
      <c r="L53" s="97"/>
      <c r="M53" s="96">
        <f>M52</f>
        <v>577.9799999999996</v>
      </c>
      <c r="N53" s="97"/>
      <c r="O53" s="96">
        <f>O52</f>
        <v>365.03999999999996</v>
      </c>
      <c r="P53" s="97"/>
      <c r="Q53" s="96">
        <f>Q52</f>
        <v>30.420000000000016</v>
      </c>
      <c r="R53" s="97"/>
      <c r="S53" s="96">
        <f>S52</f>
        <v>1790.1257399999995</v>
      </c>
      <c r="T53" s="109"/>
      <c r="U53" s="114">
        <f>SUM(C53:T53)</f>
        <v>46157.90574</v>
      </c>
      <c r="V53" s="88"/>
    </row>
    <row r="54" spans="1:22" ht="17.25" customHeight="1">
      <c r="A54" s="105"/>
      <c r="B54" s="21" t="s">
        <v>29</v>
      </c>
      <c r="C54" s="15">
        <f>R34</f>
        <v>11100</v>
      </c>
      <c r="D54" s="11">
        <f>T34</f>
        <v>19500</v>
      </c>
      <c r="E54" s="96">
        <f>E52</f>
        <v>18677.880000000005</v>
      </c>
      <c r="F54" s="97"/>
      <c r="G54" s="96">
        <f>G52</f>
        <v>395.46000000000004</v>
      </c>
      <c r="H54" s="97"/>
      <c r="I54" s="96">
        <f>I52</f>
        <v>1095.119999999999</v>
      </c>
      <c r="J54" s="97"/>
      <c r="K54" s="96">
        <f>K52</f>
        <v>425.8800000000001</v>
      </c>
      <c r="L54" s="97"/>
      <c r="M54" s="96">
        <f>M52</f>
        <v>577.9799999999996</v>
      </c>
      <c r="N54" s="97"/>
      <c r="O54" s="96">
        <f>O52</f>
        <v>365.03999999999996</v>
      </c>
      <c r="P54" s="97"/>
      <c r="Q54" s="96">
        <f>Q52</f>
        <v>30.420000000000016</v>
      </c>
      <c r="R54" s="97"/>
      <c r="S54" s="96">
        <f>S52</f>
        <v>1790.1257399999995</v>
      </c>
      <c r="T54" s="109"/>
      <c r="U54" s="110">
        <f>SUM(C54:T54)</f>
        <v>53957.90574</v>
      </c>
      <c r="V54" s="111"/>
    </row>
    <row r="55" spans="1:22" ht="17.25" customHeight="1">
      <c r="A55" s="22">
        <v>614</v>
      </c>
      <c r="B55" s="33" t="s">
        <v>30</v>
      </c>
      <c r="C55" s="24">
        <f>R35</f>
        <v>25200</v>
      </c>
      <c r="D55" s="25">
        <f>T35</f>
        <v>41400</v>
      </c>
      <c r="E55" s="85">
        <f>E52</f>
        <v>18677.880000000005</v>
      </c>
      <c r="F55" s="86"/>
      <c r="G55" s="85">
        <f>G52</f>
        <v>395.46000000000004</v>
      </c>
      <c r="H55" s="86"/>
      <c r="I55" s="85">
        <f>I52</f>
        <v>1095.119999999999</v>
      </c>
      <c r="J55" s="86"/>
      <c r="K55" s="85">
        <f>K52</f>
        <v>425.8800000000001</v>
      </c>
      <c r="L55" s="86"/>
      <c r="M55" s="85">
        <f>M52</f>
        <v>577.9799999999996</v>
      </c>
      <c r="N55" s="86"/>
      <c r="O55" s="85">
        <f>O52</f>
        <v>365.03999999999996</v>
      </c>
      <c r="P55" s="86"/>
      <c r="Q55" s="85">
        <f>Q52</f>
        <v>30.420000000000016</v>
      </c>
      <c r="R55" s="86"/>
      <c r="S55" s="107">
        <f>S52</f>
        <v>1790.1257399999995</v>
      </c>
      <c r="T55" s="108"/>
      <c r="U55" s="91">
        <f>SUM(C55:T55)</f>
        <v>89957.90574</v>
      </c>
      <c r="V55" s="92"/>
    </row>
    <row r="56" spans="1:22" ht="6.75" customHeight="1">
      <c r="A56" s="26"/>
      <c r="B56" s="30"/>
      <c r="C56" s="28"/>
      <c r="D56" s="2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31"/>
      <c r="V56" s="32"/>
    </row>
    <row r="57" spans="1:22" ht="17.25" customHeight="1">
      <c r="A57" s="104" t="s">
        <v>22</v>
      </c>
      <c r="B57" s="20" t="s">
        <v>17</v>
      </c>
      <c r="C57" s="16">
        <f>R32</f>
        <v>0</v>
      </c>
      <c r="D57" s="10">
        <f>T32</f>
        <v>9000</v>
      </c>
      <c r="E57" s="98">
        <f>A60*30*10.14-A60*30*10.14*0.9</f>
        <v>20746.440000000002</v>
      </c>
      <c r="F57" s="99"/>
      <c r="G57" s="98">
        <f>G47</f>
        <v>395.46000000000004</v>
      </c>
      <c r="H57" s="99"/>
      <c r="I57" s="98">
        <f>I47</f>
        <v>1095.119999999999</v>
      </c>
      <c r="J57" s="99"/>
      <c r="K57" s="98">
        <f>K47</f>
        <v>425.8800000000001</v>
      </c>
      <c r="L57" s="99"/>
      <c r="M57" s="98">
        <f>M47</f>
        <v>577.9799999999996</v>
      </c>
      <c r="N57" s="99"/>
      <c r="O57" s="98">
        <f>O47</f>
        <v>365.03999999999996</v>
      </c>
      <c r="P57" s="99"/>
      <c r="Q57" s="98">
        <f>Q47</f>
        <v>30.420000000000016</v>
      </c>
      <c r="R57" s="99"/>
      <c r="S57" s="98">
        <f>(A60*30+G45*30+I45*30+K45*30+M45*30+O45*30+R43)*0.083*10.14-(A60*30+G45*30+I45*30+K45*30+M45*30+O45*30+R43)*0.083*10.14*0.9</f>
        <v>1961.8162200000006</v>
      </c>
      <c r="T57" s="106"/>
      <c r="U57" s="102">
        <f>SUM(C57:T57)</f>
        <v>34598.156220000004</v>
      </c>
      <c r="V57" s="103"/>
    </row>
    <row r="58" spans="1:22" ht="17.25" customHeight="1">
      <c r="A58" s="105"/>
      <c r="B58" s="21" t="s">
        <v>28</v>
      </c>
      <c r="C58" s="15">
        <f>R33</f>
        <v>11100</v>
      </c>
      <c r="D58" s="11">
        <f>T33</f>
        <v>11700</v>
      </c>
      <c r="E58" s="96">
        <f>E57</f>
        <v>20746.440000000002</v>
      </c>
      <c r="F58" s="97"/>
      <c r="G58" s="96">
        <f>G57</f>
        <v>395.46000000000004</v>
      </c>
      <c r="H58" s="97"/>
      <c r="I58" s="96">
        <f>I57</f>
        <v>1095.119999999999</v>
      </c>
      <c r="J58" s="97"/>
      <c r="K58" s="96">
        <f>K57</f>
        <v>425.8800000000001</v>
      </c>
      <c r="L58" s="97"/>
      <c r="M58" s="96">
        <f>M57</f>
        <v>577.9799999999996</v>
      </c>
      <c r="N58" s="97"/>
      <c r="O58" s="96">
        <f>O57</f>
        <v>365.03999999999996</v>
      </c>
      <c r="P58" s="97"/>
      <c r="Q58" s="96">
        <f>Q57</f>
        <v>30.420000000000016</v>
      </c>
      <c r="R58" s="97"/>
      <c r="S58" s="96">
        <f>S57</f>
        <v>1961.8162200000006</v>
      </c>
      <c r="T58" s="97"/>
      <c r="U58" s="87">
        <f>SUM(C58:T58)</f>
        <v>48398.156220000004</v>
      </c>
      <c r="V58" s="88"/>
    </row>
    <row r="59" spans="1:22" ht="17.25" customHeight="1">
      <c r="A59" s="105"/>
      <c r="B59" s="21" t="s">
        <v>29</v>
      </c>
      <c r="C59" s="15">
        <f>R34</f>
        <v>11100</v>
      </c>
      <c r="D59" s="11">
        <f>T34</f>
        <v>19500</v>
      </c>
      <c r="E59" s="96">
        <f>E57</f>
        <v>20746.440000000002</v>
      </c>
      <c r="F59" s="97"/>
      <c r="G59" s="96">
        <f>G57</f>
        <v>395.46000000000004</v>
      </c>
      <c r="H59" s="97"/>
      <c r="I59" s="96">
        <f>I57</f>
        <v>1095.119999999999</v>
      </c>
      <c r="J59" s="97"/>
      <c r="K59" s="96">
        <f>K57</f>
        <v>425.8800000000001</v>
      </c>
      <c r="L59" s="97"/>
      <c r="M59" s="96">
        <f>M57</f>
        <v>577.9799999999996</v>
      </c>
      <c r="N59" s="97"/>
      <c r="O59" s="96">
        <f>O57</f>
        <v>365.03999999999996</v>
      </c>
      <c r="P59" s="97"/>
      <c r="Q59" s="96">
        <f>Q57</f>
        <v>30.420000000000016</v>
      </c>
      <c r="R59" s="97"/>
      <c r="S59" s="96">
        <f>S57</f>
        <v>1961.8162200000006</v>
      </c>
      <c r="T59" s="97"/>
      <c r="U59" s="87">
        <f>SUM(C59:T59)</f>
        <v>56198.156220000004</v>
      </c>
      <c r="V59" s="88"/>
    </row>
    <row r="60" spans="1:22" ht="17.25" customHeight="1">
      <c r="A60" s="22">
        <v>682</v>
      </c>
      <c r="B60" s="23" t="s">
        <v>30</v>
      </c>
      <c r="C60" s="24">
        <f>R35</f>
        <v>25200</v>
      </c>
      <c r="D60" s="25">
        <f>T35</f>
        <v>41400</v>
      </c>
      <c r="E60" s="85">
        <f>E57</f>
        <v>20746.440000000002</v>
      </c>
      <c r="F60" s="86"/>
      <c r="G60" s="85">
        <f>G57</f>
        <v>395.46000000000004</v>
      </c>
      <c r="H60" s="86"/>
      <c r="I60" s="85">
        <f>I57</f>
        <v>1095.119999999999</v>
      </c>
      <c r="J60" s="86"/>
      <c r="K60" s="85">
        <f>K57</f>
        <v>425.8800000000001</v>
      </c>
      <c r="L60" s="86"/>
      <c r="M60" s="85">
        <f>M57</f>
        <v>577.9799999999996</v>
      </c>
      <c r="N60" s="86"/>
      <c r="O60" s="85">
        <f>O57</f>
        <v>365.03999999999996</v>
      </c>
      <c r="P60" s="86"/>
      <c r="Q60" s="85">
        <f>Q57</f>
        <v>30.420000000000016</v>
      </c>
      <c r="R60" s="86"/>
      <c r="S60" s="85">
        <f>S57</f>
        <v>1961.8162200000006</v>
      </c>
      <c r="T60" s="86"/>
      <c r="U60" s="91">
        <f>SUM(C60:T60)</f>
        <v>92198.15622</v>
      </c>
      <c r="V60" s="92"/>
    </row>
    <row r="61" spans="1:22" ht="6.75" customHeight="1">
      <c r="A61" s="26"/>
      <c r="B61" s="30"/>
      <c r="C61" s="28"/>
      <c r="D61" s="2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31"/>
      <c r="V61" s="32"/>
    </row>
    <row r="62" spans="1:22" ht="17.25" customHeight="1">
      <c r="A62" s="104" t="s">
        <v>23</v>
      </c>
      <c r="B62" s="20" t="s">
        <v>17</v>
      </c>
      <c r="C62" s="16">
        <f>R32</f>
        <v>0</v>
      </c>
      <c r="D62" s="10">
        <f>T32</f>
        <v>9000</v>
      </c>
      <c r="E62" s="98">
        <f>A65*30*10.14-A65*30*10.14*0.9</f>
        <v>22784.579999999987</v>
      </c>
      <c r="F62" s="99"/>
      <c r="G62" s="98">
        <f>G47</f>
        <v>395.46000000000004</v>
      </c>
      <c r="H62" s="99"/>
      <c r="I62" s="98">
        <f>I47</f>
        <v>1095.119999999999</v>
      </c>
      <c r="J62" s="99"/>
      <c r="K62" s="98">
        <f>K47</f>
        <v>425.8800000000001</v>
      </c>
      <c r="L62" s="99"/>
      <c r="M62" s="98">
        <f>M47</f>
        <v>577.9799999999996</v>
      </c>
      <c r="N62" s="99"/>
      <c r="O62" s="98">
        <f>O47</f>
        <v>365.03999999999996</v>
      </c>
      <c r="P62" s="99"/>
      <c r="Q62" s="98">
        <f>Q47</f>
        <v>30.420000000000016</v>
      </c>
      <c r="R62" s="99"/>
      <c r="S62" s="98">
        <f>(A65*30+G45*30+I45*30+K45*30+M45*30+O45*30+R43)*0.083*10.14-(A65*30+G45*30+I45*30+K45*30+M45*30+O45*30+R43)*0.083*10.14*0.9</f>
        <v>2130.9818400000004</v>
      </c>
      <c r="T62" s="99"/>
      <c r="U62" s="102">
        <f>SUM(C62:T62)</f>
        <v>36805.46183999999</v>
      </c>
      <c r="V62" s="103"/>
    </row>
    <row r="63" spans="1:22" ht="17.25" customHeight="1">
      <c r="A63" s="105"/>
      <c r="B63" s="21" t="s">
        <v>28</v>
      </c>
      <c r="C63" s="15">
        <f>R33</f>
        <v>11100</v>
      </c>
      <c r="D63" s="11">
        <f>T33</f>
        <v>11700</v>
      </c>
      <c r="E63" s="96">
        <f>E62</f>
        <v>22784.579999999987</v>
      </c>
      <c r="F63" s="97"/>
      <c r="G63" s="96">
        <f>G62</f>
        <v>395.46000000000004</v>
      </c>
      <c r="H63" s="97"/>
      <c r="I63" s="96">
        <f>I62</f>
        <v>1095.119999999999</v>
      </c>
      <c r="J63" s="97"/>
      <c r="K63" s="96">
        <f>K62</f>
        <v>425.8800000000001</v>
      </c>
      <c r="L63" s="97"/>
      <c r="M63" s="96">
        <f>M62</f>
        <v>577.9799999999996</v>
      </c>
      <c r="N63" s="97"/>
      <c r="O63" s="96">
        <f>O62</f>
        <v>365.03999999999996</v>
      </c>
      <c r="P63" s="97"/>
      <c r="Q63" s="96">
        <f>Q62</f>
        <v>30.420000000000016</v>
      </c>
      <c r="R63" s="97"/>
      <c r="S63" s="96">
        <f>S62</f>
        <v>2130.9818400000004</v>
      </c>
      <c r="T63" s="97"/>
      <c r="U63" s="87">
        <f>SUM(C63:T63)</f>
        <v>50605.46183999999</v>
      </c>
      <c r="V63" s="88"/>
    </row>
    <row r="64" spans="1:22" ht="17.25" customHeight="1">
      <c r="A64" s="105"/>
      <c r="B64" s="21" t="s">
        <v>29</v>
      </c>
      <c r="C64" s="15">
        <f>R34</f>
        <v>11100</v>
      </c>
      <c r="D64" s="11">
        <f>T34</f>
        <v>19500</v>
      </c>
      <c r="E64" s="96">
        <f>E62</f>
        <v>22784.579999999987</v>
      </c>
      <c r="F64" s="97"/>
      <c r="G64" s="96">
        <f>G62</f>
        <v>395.46000000000004</v>
      </c>
      <c r="H64" s="97"/>
      <c r="I64" s="96">
        <f>I62</f>
        <v>1095.119999999999</v>
      </c>
      <c r="J64" s="97"/>
      <c r="K64" s="96">
        <f>K62</f>
        <v>425.8800000000001</v>
      </c>
      <c r="L64" s="97"/>
      <c r="M64" s="96">
        <f>M62</f>
        <v>577.9799999999996</v>
      </c>
      <c r="N64" s="97"/>
      <c r="O64" s="96">
        <f>O62</f>
        <v>365.03999999999996</v>
      </c>
      <c r="P64" s="97"/>
      <c r="Q64" s="96">
        <f>Q62</f>
        <v>30.420000000000016</v>
      </c>
      <c r="R64" s="97"/>
      <c r="S64" s="96">
        <f>S62</f>
        <v>2130.9818400000004</v>
      </c>
      <c r="T64" s="97"/>
      <c r="U64" s="87">
        <f>SUM(C64:T64)</f>
        <v>58405.46183999999</v>
      </c>
      <c r="V64" s="88"/>
    </row>
    <row r="65" spans="1:22" ht="17.25" customHeight="1">
      <c r="A65" s="22">
        <v>749</v>
      </c>
      <c r="B65" s="23" t="s">
        <v>30</v>
      </c>
      <c r="C65" s="24">
        <f>R35</f>
        <v>25200</v>
      </c>
      <c r="D65" s="25">
        <f>T35</f>
        <v>41400</v>
      </c>
      <c r="E65" s="85">
        <f>E62</f>
        <v>22784.579999999987</v>
      </c>
      <c r="F65" s="86"/>
      <c r="G65" s="85">
        <f>G62</f>
        <v>395.46000000000004</v>
      </c>
      <c r="H65" s="86"/>
      <c r="I65" s="85">
        <f>I62</f>
        <v>1095.119999999999</v>
      </c>
      <c r="J65" s="86"/>
      <c r="K65" s="85">
        <f>K62</f>
        <v>425.8800000000001</v>
      </c>
      <c r="L65" s="86"/>
      <c r="M65" s="85">
        <f>M62</f>
        <v>577.9799999999996</v>
      </c>
      <c r="N65" s="86"/>
      <c r="O65" s="85">
        <f>O62</f>
        <v>365.03999999999996</v>
      </c>
      <c r="P65" s="86"/>
      <c r="Q65" s="85">
        <f>Q62</f>
        <v>30.420000000000016</v>
      </c>
      <c r="R65" s="86"/>
      <c r="S65" s="85">
        <f>S62</f>
        <v>2130.9818400000004</v>
      </c>
      <c r="T65" s="86"/>
      <c r="U65" s="91">
        <f>SUM(C65:T65)</f>
        <v>94405.46183999997</v>
      </c>
      <c r="V65" s="92"/>
    </row>
    <row r="66" spans="1:22" ht="6.75" customHeight="1">
      <c r="A66" s="26"/>
      <c r="B66" s="30"/>
      <c r="C66" s="28"/>
      <c r="D66" s="2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31"/>
      <c r="V66" s="32"/>
    </row>
    <row r="67" spans="1:22" ht="17.25" customHeight="1">
      <c r="A67" s="104" t="s">
        <v>24</v>
      </c>
      <c r="B67" s="20" t="s">
        <v>17</v>
      </c>
      <c r="C67" s="16">
        <f>R32</f>
        <v>0</v>
      </c>
      <c r="D67" s="10">
        <f>T32</f>
        <v>9000</v>
      </c>
      <c r="E67" s="98">
        <f>A70*30*10.14-A70*30*10.14*0.9</f>
        <v>24761.880000000005</v>
      </c>
      <c r="F67" s="99"/>
      <c r="G67" s="98">
        <f>G47</f>
        <v>395.46000000000004</v>
      </c>
      <c r="H67" s="99"/>
      <c r="I67" s="98">
        <f>I47</f>
        <v>1095.119999999999</v>
      </c>
      <c r="J67" s="99"/>
      <c r="K67" s="98">
        <f>K47</f>
        <v>425.8800000000001</v>
      </c>
      <c r="L67" s="99"/>
      <c r="M67" s="98">
        <f>M47</f>
        <v>577.9799999999996</v>
      </c>
      <c r="N67" s="99"/>
      <c r="O67" s="98">
        <f>O47</f>
        <v>365.03999999999996</v>
      </c>
      <c r="P67" s="99"/>
      <c r="Q67" s="98">
        <f>Q47</f>
        <v>30.420000000000016</v>
      </c>
      <c r="R67" s="99"/>
      <c r="S67" s="98">
        <f>(A70*30+G45*30+I45*30+K45*30+M45*30+O45*30+R43)*0.083*10.14-(A70*30+G45*30+I45*30+K45*30+M45*30+O45*30+R43)*0.083*10.14*0.9</f>
        <v>2295.097740000001</v>
      </c>
      <c r="T67" s="99"/>
      <c r="U67" s="102">
        <f>SUM(C67:T67)</f>
        <v>38946.87774000001</v>
      </c>
      <c r="V67" s="103"/>
    </row>
    <row r="68" spans="1:22" ht="17.25" customHeight="1">
      <c r="A68" s="105"/>
      <c r="B68" s="21" t="s">
        <v>28</v>
      </c>
      <c r="C68" s="15">
        <f>R33</f>
        <v>11100</v>
      </c>
      <c r="D68" s="11">
        <f>T33</f>
        <v>11700</v>
      </c>
      <c r="E68" s="96">
        <f>E67</f>
        <v>24761.880000000005</v>
      </c>
      <c r="F68" s="97"/>
      <c r="G68" s="96">
        <f>G67</f>
        <v>395.46000000000004</v>
      </c>
      <c r="H68" s="97"/>
      <c r="I68" s="96">
        <f>I67</f>
        <v>1095.119999999999</v>
      </c>
      <c r="J68" s="97"/>
      <c r="K68" s="96">
        <f>K67</f>
        <v>425.8800000000001</v>
      </c>
      <c r="L68" s="97"/>
      <c r="M68" s="96">
        <f>M67</f>
        <v>577.9799999999996</v>
      </c>
      <c r="N68" s="97"/>
      <c r="O68" s="96">
        <f>O67</f>
        <v>365.03999999999996</v>
      </c>
      <c r="P68" s="97"/>
      <c r="Q68" s="96">
        <f>Q67</f>
        <v>30.420000000000016</v>
      </c>
      <c r="R68" s="97"/>
      <c r="S68" s="96">
        <f>S67</f>
        <v>2295.097740000001</v>
      </c>
      <c r="T68" s="97"/>
      <c r="U68" s="87">
        <f>SUM(C68:T68)</f>
        <v>52746.87774000001</v>
      </c>
      <c r="V68" s="88"/>
    </row>
    <row r="69" spans="1:22" ht="17.25" customHeight="1">
      <c r="A69" s="105"/>
      <c r="B69" s="21" t="s">
        <v>29</v>
      </c>
      <c r="C69" s="15">
        <f>R34</f>
        <v>11100</v>
      </c>
      <c r="D69" s="11">
        <f>T34</f>
        <v>19500</v>
      </c>
      <c r="E69" s="96">
        <f>E67</f>
        <v>24761.880000000005</v>
      </c>
      <c r="F69" s="97"/>
      <c r="G69" s="96">
        <f>G67</f>
        <v>395.46000000000004</v>
      </c>
      <c r="H69" s="97"/>
      <c r="I69" s="96">
        <f>I67</f>
        <v>1095.119999999999</v>
      </c>
      <c r="J69" s="97"/>
      <c r="K69" s="96">
        <f>K67</f>
        <v>425.8800000000001</v>
      </c>
      <c r="L69" s="97"/>
      <c r="M69" s="96">
        <f>M67</f>
        <v>577.9799999999996</v>
      </c>
      <c r="N69" s="97"/>
      <c r="O69" s="96">
        <f>O67</f>
        <v>365.03999999999996</v>
      </c>
      <c r="P69" s="97"/>
      <c r="Q69" s="96">
        <f>Q67</f>
        <v>30.420000000000016</v>
      </c>
      <c r="R69" s="97"/>
      <c r="S69" s="96">
        <f>S67</f>
        <v>2295.097740000001</v>
      </c>
      <c r="T69" s="97"/>
      <c r="U69" s="87">
        <f>SUM(C69:T69)</f>
        <v>60546.87774000001</v>
      </c>
      <c r="V69" s="88"/>
    </row>
    <row r="70" spans="1:22" ht="17.25" customHeight="1">
      <c r="A70" s="22">
        <v>814</v>
      </c>
      <c r="B70" s="23" t="s">
        <v>30</v>
      </c>
      <c r="C70" s="24">
        <f>R35</f>
        <v>25200</v>
      </c>
      <c r="D70" s="25">
        <f>T35</f>
        <v>41400</v>
      </c>
      <c r="E70" s="85">
        <f>E67</f>
        <v>24761.880000000005</v>
      </c>
      <c r="F70" s="86"/>
      <c r="G70" s="85">
        <f>G67</f>
        <v>395.46000000000004</v>
      </c>
      <c r="H70" s="86"/>
      <c r="I70" s="85">
        <f>I67</f>
        <v>1095.119999999999</v>
      </c>
      <c r="J70" s="86"/>
      <c r="K70" s="85">
        <f>K67</f>
        <v>425.8800000000001</v>
      </c>
      <c r="L70" s="86"/>
      <c r="M70" s="85">
        <f>M67</f>
        <v>577.9799999999996</v>
      </c>
      <c r="N70" s="86"/>
      <c r="O70" s="85">
        <f>O67</f>
        <v>365.03999999999996</v>
      </c>
      <c r="P70" s="86"/>
      <c r="Q70" s="85">
        <f>Q67</f>
        <v>30.420000000000016</v>
      </c>
      <c r="R70" s="86"/>
      <c r="S70" s="85">
        <f>S67</f>
        <v>2295.097740000001</v>
      </c>
      <c r="T70" s="86"/>
      <c r="U70" s="91">
        <f>SUM(C70:T70)</f>
        <v>96546.87774</v>
      </c>
      <c r="V70" s="92"/>
    </row>
    <row r="71" spans="1:22" ht="6.75" customHeight="1">
      <c r="A71" s="26"/>
      <c r="B71" s="27"/>
      <c r="C71" s="28"/>
      <c r="D71" s="2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93"/>
      <c r="V71" s="94"/>
    </row>
    <row r="72" ht="17.25" customHeight="1">
      <c r="J72" s="1" t="s">
        <v>19</v>
      </c>
    </row>
  </sheetData>
  <sheetProtection/>
  <mergeCells count="262">
    <mergeCell ref="O30:Q30"/>
    <mergeCell ref="T12:V12"/>
    <mergeCell ref="T13:V13"/>
    <mergeCell ref="M30:N30"/>
    <mergeCell ref="M31:N31"/>
    <mergeCell ref="M32:N32"/>
    <mergeCell ref="R31:S31"/>
    <mergeCell ref="R32:S32"/>
    <mergeCell ref="T32:U32"/>
    <mergeCell ref="O31:P31"/>
    <mergeCell ref="S45:T45"/>
    <mergeCell ref="E41:F41"/>
    <mergeCell ref="O45:P45"/>
    <mergeCell ref="P8:Q8"/>
    <mergeCell ref="R8:S8"/>
    <mergeCell ref="P9:Q9"/>
    <mergeCell ref="P10:Q10"/>
    <mergeCell ref="P11:Q11"/>
    <mergeCell ref="P12:Q12"/>
    <mergeCell ref="P13:Q13"/>
    <mergeCell ref="Q42:R42"/>
    <mergeCell ref="U44:V44"/>
    <mergeCell ref="S42:T42"/>
    <mergeCell ref="S43:T43"/>
    <mergeCell ref="S44:T44"/>
    <mergeCell ref="R9:S9"/>
    <mergeCell ref="R10:S10"/>
    <mergeCell ref="R11:S11"/>
    <mergeCell ref="R12:S12"/>
    <mergeCell ref="R13:S13"/>
    <mergeCell ref="I69:J69"/>
    <mergeCell ref="I70:J70"/>
    <mergeCell ref="G43:H43"/>
    <mergeCell ref="I43:J43"/>
    <mergeCell ref="K43:L43"/>
    <mergeCell ref="M43:N43"/>
    <mergeCell ref="I62:J62"/>
    <mergeCell ref="I63:J63"/>
    <mergeCell ref="I64:J64"/>
    <mergeCell ref="I65:J65"/>
    <mergeCell ref="I50:J50"/>
    <mergeCell ref="I52:J52"/>
    <mergeCell ref="I53:J53"/>
    <mergeCell ref="I68:J68"/>
    <mergeCell ref="I54:J54"/>
    <mergeCell ref="I55:J55"/>
    <mergeCell ref="I57:J57"/>
    <mergeCell ref="I58:J58"/>
    <mergeCell ref="I59:J59"/>
    <mergeCell ref="I60:J60"/>
    <mergeCell ref="I41:J41"/>
    <mergeCell ref="I44:J44"/>
    <mergeCell ref="I45:J45"/>
    <mergeCell ref="I47:J47"/>
    <mergeCell ref="I48:J48"/>
    <mergeCell ref="I49:J49"/>
    <mergeCell ref="K64:L64"/>
    <mergeCell ref="K65:L65"/>
    <mergeCell ref="K67:L67"/>
    <mergeCell ref="K68:L68"/>
    <mergeCell ref="K69:L69"/>
    <mergeCell ref="K70:L70"/>
    <mergeCell ref="K55:L55"/>
    <mergeCell ref="K57:L57"/>
    <mergeCell ref="K58:L58"/>
    <mergeCell ref="K59:L59"/>
    <mergeCell ref="K60:L60"/>
    <mergeCell ref="K63:L63"/>
    <mergeCell ref="O70:P70"/>
    <mergeCell ref="K41:L41"/>
    <mergeCell ref="K44:L44"/>
    <mergeCell ref="K45:L45"/>
    <mergeCell ref="K47:L47"/>
    <mergeCell ref="K48:L48"/>
    <mergeCell ref="K49:L49"/>
    <mergeCell ref="K50:L50"/>
    <mergeCell ref="K52:L52"/>
    <mergeCell ref="K54:L54"/>
    <mergeCell ref="O41:P41"/>
    <mergeCell ref="O44:P44"/>
    <mergeCell ref="O46:P46"/>
    <mergeCell ref="O47:P47"/>
    <mergeCell ref="O48:P48"/>
    <mergeCell ref="O49:P49"/>
    <mergeCell ref="O43:P43"/>
    <mergeCell ref="T9:V9"/>
    <mergeCell ref="T8:V8"/>
    <mergeCell ref="T10:V10"/>
    <mergeCell ref="T11:V11"/>
    <mergeCell ref="R30:U30"/>
    <mergeCell ref="T31:U31"/>
    <mergeCell ref="R33:S33"/>
    <mergeCell ref="T33:U33"/>
    <mergeCell ref="R34:S34"/>
    <mergeCell ref="T34:U34"/>
    <mergeCell ref="R35:S35"/>
    <mergeCell ref="T35:U35"/>
    <mergeCell ref="A41:B46"/>
    <mergeCell ref="G41:H41"/>
    <mergeCell ref="M41:N41"/>
    <mergeCell ref="Q41:R41"/>
    <mergeCell ref="S41:T41"/>
    <mergeCell ref="U43:V43"/>
    <mergeCell ref="G44:H44"/>
    <mergeCell ref="M44:N44"/>
    <mergeCell ref="Q44:R44"/>
    <mergeCell ref="G45:H45"/>
    <mergeCell ref="M45:N45"/>
    <mergeCell ref="Q46:R46"/>
    <mergeCell ref="A47:A49"/>
    <mergeCell ref="E47:F47"/>
    <mergeCell ref="G47:H47"/>
    <mergeCell ref="M47:N47"/>
    <mergeCell ref="Q47:R47"/>
    <mergeCell ref="E49:F49"/>
    <mergeCell ref="G49:H49"/>
    <mergeCell ref="M49:N49"/>
    <mergeCell ref="S47:T47"/>
    <mergeCell ref="U47:V47"/>
    <mergeCell ref="E48:F48"/>
    <mergeCell ref="G48:H48"/>
    <mergeCell ref="M48:N48"/>
    <mergeCell ref="Q48:R48"/>
    <mergeCell ref="S48:T48"/>
    <mergeCell ref="U48:V48"/>
    <mergeCell ref="U49:V49"/>
    <mergeCell ref="E50:F50"/>
    <mergeCell ref="G50:H50"/>
    <mergeCell ref="M50:N50"/>
    <mergeCell ref="Q50:R50"/>
    <mergeCell ref="S50:T50"/>
    <mergeCell ref="U50:V50"/>
    <mergeCell ref="O50:P50"/>
    <mergeCell ref="Q49:R49"/>
    <mergeCell ref="S49:T49"/>
    <mergeCell ref="A52:A54"/>
    <mergeCell ref="E52:F52"/>
    <mergeCell ref="G52:H52"/>
    <mergeCell ref="M52:N52"/>
    <mergeCell ref="Q52:R52"/>
    <mergeCell ref="S52:T52"/>
    <mergeCell ref="E54:F54"/>
    <mergeCell ref="G54:H54"/>
    <mergeCell ref="M54:N54"/>
    <mergeCell ref="Q54:R54"/>
    <mergeCell ref="U52:V52"/>
    <mergeCell ref="E53:F53"/>
    <mergeCell ref="G53:H53"/>
    <mergeCell ref="M53:N53"/>
    <mergeCell ref="Q53:R53"/>
    <mergeCell ref="S53:T53"/>
    <mergeCell ref="U53:V53"/>
    <mergeCell ref="O52:P52"/>
    <mergeCell ref="O53:P53"/>
    <mergeCell ref="K53:L53"/>
    <mergeCell ref="S54:T54"/>
    <mergeCell ref="U54:V54"/>
    <mergeCell ref="E55:F55"/>
    <mergeCell ref="G55:H55"/>
    <mergeCell ref="M55:N55"/>
    <mergeCell ref="Q55:R55"/>
    <mergeCell ref="S55:T55"/>
    <mergeCell ref="U55:V55"/>
    <mergeCell ref="O54:P54"/>
    <mergeCell ref="O55:P55"/>
    <mergeCell ref="A57:A59"/>
    <mergeCell ref="E57:F57"/>
    <mergeCell ref="G57:H57"/>
    <mergeCell ref="M57:N57"/>
    <mergeCell ref="Q57:R57"/>
    <mergeCell ref="S57:T57"/>
    <mergeCell ref="E59:F59"/>
    <mergeCell ref="G59:H59"/>
    <mergeCell ref="M59:N59"/>
    <mergeCell ref="Q59:R59"/>
    <mergeCell ref="U57:V57"/>
    <mergeCell ref="E58:F58"/>
    <mergeCell ref="G58:H58"/>
    <mergeCell ref="M58:N58"/>
    <mergeCell ref="Q58:R58"/>
    <mergeCell ref="S58:T58"/>
    <mergeCell ref="U58:V58"/>
    <mergeCell ref="O57:P57"/>
    <mergeCell ref="O58:P58"/>
    <mergeCell ref="S59:T59"/>
    <mergeCell ref="U59:V59"/>
    <mergeCell ref="E60:F60"/>
    <mergeCell ref="G60:H60"/>
    <mergeCell ref="M60:N60"/>
    <mergeCell ref="Q60:R60"/>
    <mergeCell ref="S60:T60"/>
    <mergeCell ref="U60:V60"/>
    <mergeCell ref="O59:P59"/>
    <mergeCell ref="O60:P60"/>
    <mergeCell ref="A62:A64"/>
    <mergeCell ref="E62:F62"/>
    <mergeCell ref="G62:H62"/>
    <mergeCell ref="M62:N62"/>
    <mergeCell ref="Q62:R62"/>
    <mergeCell ref="S62:T62"/>
    <mergeCell ref="E64:F64"/>
    <mergeCell ref="G64:H64"/>
    <mergeCell ref="M64:N64"/>
    <mergeCell ref="Q64:R64"/>
    <mergeCell ref="U62:V62"/>
    <mergeCell ref="E63:F63"/>
    <mergeCell ref="G63:H63"/>
    <mergeCell ref="M63:N63"/>
    <mergeCell ref="Q63:R63"/>
    <mergeCell ref="S63:T63"/>
    <mergeCell ref="U63:V63"/>
    <mergeCell ref="O62:P62"/>
    <mergeCell ref="O63:P63"/>
    <mergeCell ref="K62:L62"/>
    <mergeCell ref="S64:T64"/>
    <mergeCell ref="U64:V64"/>
    <mergeCell ref="E65:F65"/>
    <mergeCell ref="G65:H65"/>
    <mergeCell ref="M65:N65"/>
    <mergeCell ref="Q65:R65"/>
    <mergeCell ref="S65:T65"/>
    <mergeCell ref="U65:V65"/>
    <mergeCell ref="O64:P64"/>
    <mergeCell ref="O65:P65"/>
    <mergeCell ref="A67:A69"/>
    <mergeCell ref="E67:F67"/>
    <mergeCell ref="G67:H67"/>
    <mergeCell ref="M67:N67"/>
    <mergeCell ref="Q67:R67"/>
    <mergeCell ref="S67:T67"/>
    <mergeCell ref="E69:F69"/>
    <mergeCell ref="G69:H69"/>
    <mergeCell ref="M69:N69"/>
    <mergeCell ref="Q69:R69"/>
    <mergeCell ref="U67:V67"/>
    <mergeCell ref="E68:F68"/>
    <mergeCell ref="G68:H68"/>
    <mergeCell ref="M68:N68"/>
    <mergeCell ref="Q68:R68"/>
    <mergeCell ref="S68:T68"/>
    <mergeCell ref="U68:V68"/>
    <mergeCell ref="O67:P67"/>
    <mergeCell ref="O68:P68"/>
    <mergeCell ref="I67:J67"/>
    <mergeCell ref="U71:V71"/>
    <mergeCell ref="S69:T69"/>
    <mergeCell ref="U69:V69"/>
    <mergeCell ref="E70:F70"/>
    <mergeCell ref="G70:H70"/>
    <mergeCell ref="M70:N70"/>
    <mergeCell ref="Q70:R70"/>
    <mergeCell ref="S70:T70"/>
    <mergeCell ref="U70:V70"/>
    <mergeCell ref="O69:P69"/>
    <mergeCell ref="O32:P32"/>
    <mergeCell ref="O33:P33"/>
    <mergeCell ref="O34:P34"/>
    <mergeCell ref="O35:P35"/>
    <mergeCell ref="N38:P39"/>
    <mergeCell ref="M34:N34"/>
    <mergeCell ref="M35:N35"/>
    <mergeCell ref="M33:N33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X72"/>
  <sheetViews>
    <sheetView zoomScalePageLayoutView="0" workbookViewId="0" topLeftCell="A37">
      <selection activeCell="C49" sqref="C49"/>
    </sheetView>
  </sheetViews>
  <sheetFormatPr defaultColWidth="6.57421875" defaultRowHeight="15"/>
  <cols>
    <col min="1" max="19" width="6.57421875" style="1" customWidth="1"/>
    <col min="20" max="21" width="4.8515625" style="1" customWidth="1"/>
    <col min="22" max="16384" width="6.57421875" style="1" customWidth="1"/>
  </cols>
  <sheetData>
    <row r="1" ht="18.75">
      <c r="A1" s="2"/>
    </row>
    <row r="2" spans="14:16" ht="13.5" customHeight="1">
      <c r="N2" s="64"/>
      <c r="O2" s="64"/>
      <c r="P2" s="64"/>
    </row>
    <row r="3" spans="14:16" ht="13.5" customHeight="1">
      <c r="N3" s="64"/>
      <c r="O3" s="64"/>
      <c r="P3" s="64"/>
    </row>
    <row r="4" ht="17.25">
      <c r="A4" s="5" t="s">
        <v>34</v>
      </c>
    </row>
    <row r="6" spans="2:16" ht="14.25">
      <c r="B6" s="13" t="s">
        <v>37</v>
      </c>
      <c r="I6" s="13" t="s">
        <v>31</v>
      </c>
      <c r="P6" s="13" t="s">
        <v>115</v>
      </c>
    </row>
    <row r="7" ht="13.5">
      <c r="V7" s="17" t="s">
        <v>52</v>
      </c>
    </row>
    <row r="8" spans="2:22" ht="14.25">
      <c r="B8" s="1" t="s">
        <v>0</v>
      </c>
      <c r="E8" s="4" t="s">
        <v>92</v>
      </c>
      <c r="I8" s="1" t="s">
        <v>0</v>
      </c>
      <c r="L8" s="4" t="s">
        <v>11</v>
      </c>
      <c r="P8" s="157" t="s">
        <v>1</v>
      </c>
      <c r="Q8" s="157"/>
      <c r="R8" s="157" t="s">
        <v>2</v>
      </c>
      <c r="S8" s="157"/>
      <c r="T8" s="157" t="s">
        <v>0</v>
      </c>
      <c r="U8" s="157"/>
      <c r="V8" s="157"/>
    </row>
    <row r="9" spans="16:22" ht="13.5">
      <c r="P9" s="154" t="s">
        <v>12</v>
      </c>
      <c r="Q9" s="154"/>
      <c r="R9" s="155">
        <v>1110</v>
      </c>
      <c r="S9" s="155"/>
      <c r="T9" s="156">
        <f>R9*30</f>
        <v>33300</v>
      </c>
      <c r="U9" s="156"/>
      <c r="V9" s="156"/>
    </row>
    <row r="10" spans="2:22" ht="13.5">
      <c r="B10" s="1" t="s">
        <v>102</v>
      </c>
      <c r="J10" s="1" t="s">
        <v>33</v>
      </c>
      <c r="P10" s="154" t="s">
        <v>13</v>
      </c>
      <c r="Q10" s="154"/>
      <c r="R10" s="155">
        <v>1246</v>
      </c>
      <c r="S10" s="155"/>
      <c r="T10" s="156">
        <f>R10*30</f>
        <v>37380</v>
      </c>
      <c r="U10" s="156"/>
      <c r="V10" s="156"/>
    </row>
    <row r="11" spans="16:22" ht="13.5">
      <c r="P11" s="154" t="s">
        <v>14</v>
      </c>
      <c r="Q11" s="154"/>
      <c r="R11" s="155">
        <v>1384</v>
      </c>
      <c r="S11" s="155"/>
      <c r="T11" s="156">
        <f>R11*30</f>
        <v>41520</v>
      </c>
      <c r="U11" s="156"/>
      <c r="V11" s="156"/>
    </row>
    <row r="12" spans="1:22" ht="13.5">
      <c r="A12" s="9"/>
      <c r="B12" s="9"/>
      <c r="C12" s="9"/>
      <c r="D12" s="9"/>
      <c r="E12" s="3"/>
      <c r="F12" s="3"/>
      <c r="G12" s="3"/>
      <c r="H12" s="3"/>
      <c r="I12" s="3"/>
      <c r="P12" s="154" t="s">
        <v>15</v>
      </c>
      <c r="Q12" s="154"/>
      <c r="R12" s="155">
        <v>1520</v>
      </c>
      <c r="S12" s="155"/>
      <c r="T12" s="156">
        <f>R12*30</f>
        <v>45600</v>
      </c>
      <c r="U12" s="156"/>
      <c r="V12" s="156"/>
    </row>
    <row r="13" spans="1:22" ht="13.5">
      <c r="A13" s="9"/>
      <c r="B13" s="9"/>
      <c r="C13" s="9"/>
      <c r="D13" s="9"/>
      <c r="E13" s="3"/>
      <c r="F13" s="3"/>
      <c r="G13" s="3"/>
      <c r="H13" s="3"/>
      <c r="I13" s="3"/>
      <c r="P13" s="154" t="s">
        <v>16</v>
      </c>
      <c r="Q13" s="154"/>
      <c r="R13" s="155">
        <v>1652</v>
      </c>
      <c r="S13" s="155"/>
      <c r="T13" s="156">
        <f>R13*30</f>
        <v>49560</v>
      </c>
      <c r="U13" s="156"/>
      <c r="V13" s="156"/>
    </row>
    <row r="14" spans="1:8" ht="13.5">
      <c r="A14" s="3"/>
      <c r="F14" s="3"/>
      <c r="G14" s="3"/>
      <c r="H14" s="3"/>
    </row>
    <row r="15" spans="1:8" ht="14.25">
      <c r="A15" s="3"/>
      <c r="B15" s="14" t="s">
        <v>38</v>
      </c>
      <c r="F15" s="3"/>
      <c r="G15" s="3"/>
      <c r="H15" s="3"/>
    </row>
    <row r="16" spans="1:16" ht="14.25">
      <c r="A16" s="3"/>
      <c r="F16" s="3"/>
      <c r="G16" s="3"/>
      <c r="H16" s="3"/>
      <c r="P16" s="13" t="s">
        <v>43</v>
      </c>
    </row>
    <row r="17" spans="1:8" ht="13.5">
      <c r="A17" s="3"/>
      <c r="C17" s="3" t="s">
        <v>83</v>
      </c>
      <c r="D17" s="3"/>
      <c r="E17" s="3"/>
      <c r="G17" s="3"/>
      <c r="H17" s="3"/>
    </row>
    <row r="18" spans="1:16" ht="13.5">
      <c r="A18" s="3"/>
      <c r="B18" s="3"/>
      <c r="C18" s="3"/>
      <c r="D18" s="3" t="s">
        <v>84</v>
      </c>
      <c r="E18" s="3"/>
      <c r="G18" s="58" t="s">
        <v>105</v>
      </c>
      <c r="H18" s="3"/>
      <c r="P18" s="3" t="s">
        <v>45</v>
      </c>
    </row>
    <row r="19" spans="2:20" ht="13.5">
      <c r="B19" s="3"/>
      <c r="C19" s="1" t="s">
        <v>85</v>
      </c>
      <c r="P19" s="1" t="s">
        <v>46</v>
      </c>
      <c r="T19" s="17" t="s">
        <v>112</v>
      </c>
    </row>
    <row r="20" spans="4:20" ht="13.5">
      <c r="D20" s="1" t="s">
        <v>84</v>
      </c>
      <c r="G20" s="17" t="s">
        <v>106</v>
      </c>
      <c r="P20" s="1" t="s">
        <v>47</v>
      </c>
      <c r="T20" s="17" t="s">
        <v>113</v>
      </c>
    </row>
    <row r="21" spans="3:20" ht="13.5">
      <c r="C21" s="1" t="s">
        <v>86</v>
      </c>
      <c r="P21" s="1" t="s">
        <v>48</v>
      </c>
      <c r="T21" s="17" t="s">
        <v>114</v>
      </c>
    </row>
    <row r="22" spans="4:7" ht="13.5">
      <c r="D22" s="1" t="s">
        <v>84</v>
      </c>
      <c r="G22" s="17" t="s">
        <v>107</v>
      </c>
    </row>
    <row r="23" ht="13.5">
      <c r="C23" s="1" t="s">
        <v>87</v>
      </c>
    </row>
    <row r="24" spans="4:7" ht="13.5">
      <c r="D24" s="1" t="s">
        <v>84</v>
      </c>
      <c r="G24" s="17" t="s">
        <v>108</v>
      </c>
    </row>
    <row r="25" ht="13.5">
      <c r="C25" s="1" t="s">
        <v>88</v>
      </c>
    </row>
    <row r="26" spans="4:7" ht="17.25" customHeight="1">
      <c r="D26" s="1" t="s">
        <v>84</v>
      </c>
      <c r="G26" s="17" t="s">
        <v>109</v>
      </c>
    </row>
    <row r="27" ht="13.5" customHeight="1">
      <c r="C27" s="1" t="s">
        <v>89</v>
      </c>
    </row>
    <row r="28" spans="2:7" ht="18.75" customHeight="1">
      <c r="B28" s="3"/>
      <c r="D28" s="1" t="s">
        <v>100</v>
      </c>
      <c r="G28" s="17" t="s">
        <v>110</v>
      </c>
    </row>
    <row r="29" spans="2:21" ht="18.75" customHeight="1">
      <c r="B29" s="3"/>
      <c r="C29" s="1" t="s">
        <v>90</v>
      </c>
      <c r="N29" s="13" t="s">
        <v>51</v>
      </c>
      <c r="U29" s="17" t="s">
        <v>52</v>
      </c>
    </row>
    <row r="30" spans="2:21" ht="18.75" customHeight="1">
      <c r="B30" s="3"/>
      <c r="D30" s="1" t="s">
        <v>100</v>
      </c>
      <c r="G30" s="17" t="s">
        <v>111</v>
      </c>
      <c r="M30" s="145" t="s">
        <v>7</v>
      </c>
      <c r="N30" s="146"/>
      <c r="O30" s="147" t="s">
        <v>2</v>
      </c>
      <c r="P30" s="148"/>
      <c r="Q30" s="149"/>
      <c r="R30" s="147" t="s">
        <v>0</v>
      </c>
      <c r="S30" s="148"/>
      <c r="T30" s="148"/>
      <c r="U30" s="149"/>
    </row>
    <row r="31" spans="1:21" ht="18.75" customHeight="1">
      <c r="A31" s="3"/>
      <c r="C31" s="1" t="s">
        <v>91</v>
      </c>
      <c r="M31" s="150" t="s">
        <v>8</v>
      </c>
      <c r="N31" s="151"/>
      <c r="O31" s="129" t="s">
        <v>10</v>
      </c>
      <c r="P31" s="130"/>
      <c r="Q31" s="70" t="s">
        <v>3</v>
      </c>
      <c r="R31" s="129" t="s">
        <v>10</v>
      </c>
      <c r="S31" s="130"/>
      <c r="T31" s="152" t="s">
        <v>9</v>
      </c>
      <c r="U31" s="153"/>
    </row>
    <row r="32" spans="1:21" ht="18.75" customHeight="1">
      <c r="A32" s="3"/>
      <c r="D32" s="1" t="s">
        <v>103</v>
      </c>
      <c r="M32" s="129" t="s">
        <v>4</v>
      </c>
      <c r="N32" s="130"/>
      <c r="O32" s="138">
        <v>0</v>
      </c>
      <c r="P32" s="139"/>
      <c r="Q32" s="7">
        <v>300</v>
      </c>
      <c r="R32" s="140">
        <f>P32*30</f>
        <v>0</v>
      </c>
      <c r="S32" s="141"/>
      <c r="T32" s="140">
        <f>Q32*30</f>
        <v>9000</v>
      </c>
      <c r="U32" s="142"/>
    </row>
    <row r="33" spans="1:21" ht="18.75" customHeight="1">
      <c r="A33" s="3"/>
      <c r="M33" s="129" t="s">
        <v>5</v>
      </c>
      <c r="N33" s="130"/>
      <c r="O33" s="143">
        <v>370</v>
      </c>
      <c r="P33" s="144"/>
      <c r="Q33" s="8">
        <v>390</v>
      </c>
      <c r="R33" s="132">
        <f>(O33+P33)*30</f>
        <v>11100</v>
      </c>
      <c r="S33" s="133"/>
      <c r="T33" s="132">
        <f>Q33*30</f>
        <v>11700</v>
      </c>
      <c r="U33" s="134"/>
    </row>
    <row r="34" spans="1:21" ht="18.75" customHeight="1">
      <c r="A34" s="3"/>
      <c r="B34" s="3"/>
      <c r="C34" s="3"/>
      <c r="D34" s="3"/>
      <c r="M34" s="129" t="s">
        <v>6</v>
      </c>
      <c r="N34" s="130"/>
      <c r="O34" s="96">
        <v>370</v>
      </c>
      <c r="P34" s="131"/>
      <c r="Q34" s="8">
        <v>650</v>
      </c>
      <c r="R34" s="132">
        <f>(O34+P34)*30</f>
        <v>11100</v>
      </c>
      <c r="S34" s="133"/>
      <c r="T34" s="132">
        <f>Q34*30</f>
        <v>19500</v>
      </c>
      <c r="U34" s="134"/>
    </row>
    <row r="35" spans="2:21" ht="18.75" customHeight="1">
      <c r="B35" s="13" t="s">
        <v>44</v>
      </c>
      <c r="M35" s="129" t="s">
        <v>26</v>
      </c>
      <c r="N35" s="130"/>
      <c r="O35" s="107">
        <v>840</v>
      </c>
      <c r="P35" s="135"/>
      <c r="Q35" s="18">
        <v>1380</v>
      </c>
      <c r="R35" s="136">
        <f>(O35+P35)*30</f>
        <v>25200</v>
      </c>
      <c r="S35" s="137"/>
      <c r="T35" s="136">
        <f>Q35*30</f>
        <v>41400</v>
      </c>
      <c r="U35" s="137"/>
    </row>
    <row r="36" ht="19.5" customHeight="1">
      <c r="C36" s="4" t="s">
        <v>27</v>
      </c>
    </row>
    <row r="37" ht="17.25" customHeight="1"/>
    <row r="38" spans="1:16" ht="17.25" customHeight="1">
      <c r="A38" s="63" t="s">
        <v>116</v>
      </c>
      <c r="N38" s="126"/>
      <c r="O38" s="126"/>
      <c r="P38" s="126"/>
    </row>
    <row r="39" spans="5:16" ht="17.25" customHeight="1">
      <c r="E39" s="3"/>
      <c r="N39" s="126"/>
      <c r="O39" s="126"/>
      <c r="P39" s="126"/>
    </row>
    <row r="40" spans="1:16" ht="17.25" customHeight="1">
      <c r="A40" s="4" t="s">
        <v>35</v>
      </c>
      <c r="P40" s="6" t="s">
        <v>25</v>
      </c>
    </row>
    <row r="41" spans="1:22" ht="17.25" customHeight="1">
      <c r="A41" s="124" t="s">
        <v>32</v>
      </c>
      <c r="B41" s="125"/>
      <c r="C41" s="34" t="s">
        <v>72</v>
      </c>
      <c r="D41" s="35" t="s">
        <v>74</v>
      </c>
      <c r="E41" s="124" t="s">
        <v>75</v>
      </c>
      <c r="F41" s="125"/>
      <c r="G41" s="124" t="s">
        <v>77</v>
      </c>
      <c r="H41" s="125"/>
      <c r="I41" s="124" t="s">
        <v>40</v>
      </c>
      <c r="J41" s="125"/>
      <c r="K41" s="124" t="s">
        <v>78</v>
      </c>
      <c r="L41" s="125"/>
      <c r="M41" s="124" t="s">
        <v>79</v>
      </c>
      <c r="N41" s="125"/>
      <c r="O41" s="124" t="s">
        <v>80</v>
      </c>
      <c r="P41" s="125"/>
      <c r="Q41" s="124" t="s">
        <v>81</v>
      </c>
      <c r="R41" s="125"/>
      <c r="S41" s="124" t="s">
        <v>82</v>
      </c>
      <c r="T41" s="125"/>
      <c r="U41" s="36"/>
      <c r="V41" s="37"/>
    </row>
    <row r="42" spans="1:24" ht="17.25" customHeight="1">
      <c r="A42" s="116"/>
      <c r="B42" s="117"/>
      <c r="C42" s="38"/>
      <c r="D42" s="39"/>
      <c r="E42" s="40"/>
      <c r="F42" s="41"/>
      <c r="G42" s="65"/>
      <c r="H42" s="66"/>
      <c r="I42" s="44"/>
      <c r="J42" s="44"/>
      <c r="K42" s="65"/>
      <c r="L42" s="66"/>
      <c r="M42" s="65"/>
      <c r="N42" s="66"/>
      <c r="O42" s="65"/>
      <c r="P42" s="66"/>
      <c r="Q42" s="116" t="s">
        <v>63</v>
      </c>
      <c r="R42" s="117"/>
      <c r="S42" s="116" t="s">
        <v>68</v>
      </c>
      <c r="T42" s="117"/>
      <c r="U42" s="65"/>
      <c r="V42" s="66"/>
      <c r="W42" s="12"/>
      <c r="X42" s="12" t="s">
        <v>41</v>
      </c>
    </row>
    <row r="43" spans="1:24" ht="17.25" customHeight="1">
      <c r="A43" s="116"/>
      <c r="B43" s="117"/>
      <c r="C43" s="45" t="s">
        <v>71</v>
      </c>
      <c r="D43" s="39" t="s">
        <v>73</v>
      </c>
      <c r="E43" s="38" t="s">
        <v>118</v>
      </c>
      <c r="F43" s="41"/>
      <c r="G43" s="116" t="s">
        <v>54</v>
      </c>
      <c r="H43" s="117"/>
      <c r="I43" s="116" t="s">
        <v>56</v>
      </c>
      <c r="J43" s="117"/>
      <c r="K43" s="116" t="s">
        <v>58</v>
      </c>
      <c r="L43" s="117"/>
      <c r="M43" s="116" t="s">
        <v>60</v>
      </c>
      <c r="N43" s="117"/>
      <c r="O43" s="116" t="s">
        <v>62</v>
      </c>
      <c r="P43" s="117"/>
      <c r="Q43" s="46" t="s">
        <v>66</v>
      </c>
      <c r="R43" s="66">
        <v>30</v>
      </c>
      <c r="S43" s="116" t="s">
        <v>69</v>
      </c>
      <c r="T43" s="117"/>
      <c r="U43" s="116" t="s">
        <v>18</v>
      </c>
      <c r="V43" s="117"/>
      <c r="W43" s="12"/>
      <c r="X43" s="12" t="s">
        <v>104</v>
      </c>
    </row>
    <row r="44" spans="1:24" ht="17.25" customHeight="1">
      <c r="A44" s="116"/>
      <c r="B44" s="117"/>
      <c r="C44" s="38"/>
      <c r="D44" s="39"/>
      <c r="E44" s="40"/>
      <c r="F44" s="41"/>
      <c r="G44" s="116" t="s">
        <v>55</v>
      </c>
      <c r="H44" s="117"/>
      <c r="I44" s="116" t="s">
        <v>57</v>
      </c>
      <c r="J44" s="117"/>
      <c r="K44" s="116" t="s">
        <v>59</v>
      </c>
      <c r="L44" s="117"/>
      <c r="M44" s="116" t="s">
        <v>61</v>
      </c>
      <c r="N44" s="117"/>
      <c r="O44" s="116" t="s">
        <v>55</v>
      </c>
      <c r="P44" s="117"/>
      <c r="Q44" s="120" t="s">
        <v>64</v>
      </c>
      <c r="R44" s="121"/>
      <c r="S44" s="116" t="s">
        <v>70</v>
      </c>
      <c r="T44" s="117"/>
      <c r="U44" s="122" t="s">
        <v>101</v>
      </c>
      <c r="V44" s="123"/>
      <c r="W44" s="12"/>
      <c r="X44" s="12" t="s">
        <v>42</v>
      </c>
    </row>
    <row r="45" spans="1:22" ht="17.25" customHeight="1">
      <c r="A45" s="116"/>
      <c r="B45" s="117"/>
      <c r="C45" s="38"/>
      <c r="D45" s="39"/>
      <c r="E45" s="40"/>
      <c r="F45" s="41"/>
      <c r="G45" s="116">
        <v>13</v>
      </c>
      <c r="H45" s="117"/>
      <c r="I45" s="116">
        <v>36</v>
      </c>
      <c r="J45" s="117"/>
      <c r="K45" s="116">
        <v>14</v>
      </c>
      <c r="L45" s="117"/>
      <c r="M45" s="116">
        <v>19</v>
      </c>
      <c r="N45" s="117"/>
      <c r="O45" s="116">
        <v>12</v>
      </c>
      <c r="P45" s="117"/>
      <c r="Q45" s="59" t="s">
        <v>67</v>
      </c>
      <c r="R45" s="71">
        <v>110</v>
      </c>
      <c r="S45" s="118">
        <v>0.083</v>
      </c>
      <c r="T45" s="119"/>
      <c r="U45" s="61"/>
      <c r="V45" s="62"/>
    </row>
    <row r="46" spans="1:22" ht="17.25" customHeight="1">
      <c r="A46" s="127"/>
      <c r="B46" s="128"/>
      <c r="C46" s="47"/>
      <c r="D46" s="48"/>
      <c r="E46" s="49"/>
      <c r="F46" s="50"/>
      <c r="G46" s="51"/>
      <c r="H46" s="52"/>
      <c r="I46" s="51"/>
      <c r="J46" s="53"/>
      <c r="K46" s="52"/>
      <c r="L46" s="52"/>
      <c r="M46" s="51"/>
      <c r="N46" s="53"/>
      <c r="O46" s="116"/>
      <c r="P46" s="117"/>
      <c r="Q46" s="120" t="s">
        <v>65</v>
      </c>
      <c r="R46" s="121"/>
      <c r="S46" s="54"/>
      <c r="T46" s="55"/>
      <c r="U46" s="56"/>
      <c r="V46" s="57"/>
    </row>
    <row r="47" spans="1:22" ht="17.25" customHeight="1">
      <c r="A47" s="104" t="s">
        <v>20</v>
      </c>
      <c r="B47" s="20" t="s">
        <v>17</v>
      </c>
      <c r="C47" s="69">
        <f>R32</f>
        <v>0</v>
      </c>
      <c r="D47" s="10">
        <f>T32</f>
        <v>9000</v>
      </c>
      <c r="E47" s="98">
        <f>A50*30*10.14-A50*30*10.14*0.8</f>
        <v>33279.48000000001</v>
      </c>
      <c r="F47" s="99"/>
      <c r="G47" s="98">
        <f>G45*30*10.14-G45*30*10.14*0.8</f>
        <v>790.9200000000001</v>
      </c>
      <c r="H47" s="99"/>
      <c r="I47" s="98">
        <f>I45*30*10.14-I45*30*10.14*0.8</f>
        <v>2190.24</v>
      </c>
      <c r="J47" s="99"/>
      <c r="K47" s="98">
        <f>K45*30*10.14-K45*30*10.14*0.8</f>
        <v>851.7599999999998</v>
      </c>
      <c r="L47" s="99"/>
      <c r="M47" s="98">
        <f>M45*30*10.14-M45*30*10.14*0.8</f>
        <v>1155.96</v>
      </c>
      <c r="N47" s="99"/>
      <c r="O47" s="98">
        <f>O45*30*10.14-O45*30*10.14*0.8</f>
        <v>730.0799999999999</v>
      </c>
      <c r="P47" s="99"/>
      <c r="Q47" s="98">
        <f>R43*10.14-R43*10.14*0.8</f>
        <v>60.84</v>
      </c>
      <c r="R47" s="99"/>
      <c r="S47" s="98">
        <f>(A50*30+G45*30+I45*30+K45*30+M45*30+O45*30+R43)*0.083*10.14-(A50*30+G45*30+I45*30+K45*30+M45*30+O45*30+R43)*0.083*10.14*0.8</f>
        <v>3241.9202399999995</v>
      </c>
      <c r="T47" s="99"/>
      <c r="U47" s="110">
        <f>SUM(C47:T47)</f>
        <v>51301.200240000006</v>
      </c>
      <c r="V47" s="111"/>
    </row>
    <row r="48" spans="1:22" ht="17.25" customHeight="1">
      <c r="A48" s="105"/>
      <c r="B48" s="21" t="s">
        <v>28</v>
      </c>
      <c r="C48" s="67">
        <f>R33</f>
        <v>11100</v>
      </c>
      <c r="D48" s="11">
        <f>T33</f>
        <v>11700</v>
      </c>
      <c r="E48" s="96">
        <f>E47</f>
        <v>33279.48000000001</v>
      </c>
      <c r="F48" s="97"/>
      <c r="G48" s="96">
        <f>G47</f>
        <v>790.9200000000001</v>
      </c>
      <c r="H48" s="97"/>
      <c r="I48" s="96">
        <f>I47</f>
        <v>2190.24</v>
      </c>
      <c r="J48" s="97"/>
      <c r="K48" s="96">
        <f>K47</f>
        <v>851.7599999999998</v>
      </c>
      <c r="L48" s="97"/>
      <c r="M48" s="96">
        <f>M47</f>
        <v>1155.96</v>
      </c>
      <c r="N48" s="97"/>
      <c r="O48" s="96">
        <f>O47</f>
        <v>730.0799999999999</v>
      </c>
      <c r="P48" s="97"/>
      <c r="Q48" s="96">
        <f>Q47</f>
        <v>60.84</v>
      </c>
      <c r="R48" s="97"/>
      <c r="S48" s="96">
        <f>S47</f>
        <v>3241.9202399999995</v>
      </c>
      <c r="T48" s="97"/>
      <c r="U48" s="87">
        <f>SUM(C48:T48)</f>
        <v>65101.200240000006</v>
      </c>
      <c r="V48" s="88"/>
    </row>
    <row r="49" spans="1:22" ht="17.25" customHeight="1">
      <c r="A49" s="105"/>
      <c r="B49" s="21" t="s">
        <v>29</v>
      </c>
      <c r="C49" s="67">
        <f>R34</f>
        <v>11100</v>
      </c>
      <c r="D49" s="11">
        <f>T34</f>
        <v>19500</v>
      </c>
      <c r="E49" s="96">
        <f>E47</f>
        <v>33279.48000000001</v>
      </c>
      <c r="F49" s="97"/>
      <c r="G49" s="96">
        <f>G47</f>
        <v>790.9200000000001</v>
      </c>
      <c r="H49" s="97"/>
      <c r="I49" s="96">
        <f>I47</f>
        <v>2190.24</v>
      </c>
      <c r="J49" s="97"/>
      <c r="K49" s="96">
        <f>K47</f>
        <v>851.7599999999998</v>
      </c>
      <c r="L49" s="97"/>
      <c r="M49" s="96">
        <f>M47</f>
        <v>1155.96</v>
      </c>
      <c r="N49" s="97"/>
      <c r="O49" s="96">
        <f>O47</f>
        <v>730.0799999999999</v>
      </c>
      <c r="P49" s="97"/>
      <c r="Q49" s="96">
        <f>Q47</f>
        <v>60.84</v>
      </c>
      <c r="R49" s="97"/>
      <c r="S49" s="96">
        <f>S47</f>
        <v>3241.9202399999995</v>
      </c>
      <c r="T49" s="97"/>
      <c r="U49" s="87">
        <f>SUM(C49:T49)</f>
        <v>72901.20024</v>
      </c>
      <c r="V49" s="88"/>
    </row>
    <row r="50" spans="1:22" ht="17.25" customHeight="1">
      <c r="A50" s="72">
        <v>547</v>
      </c>
      <c r="B50" s="23" t="s">
        <v>30</v>
      </c>
      <c r="C50" s="68">
        <f>R35</f>
        <v>25200</v>
      </c>
      <c r="D50" s="25">
        <f>T35</f>
        <v>41400</v>
      </c>
      <c r="E50" s="85">
        <f>E47</f>
        <v>33279.48000000001</v>
      </c>
      <c r="F50" s="86"/>
      <c r="G50" s="85">
        <f>G47</f>
        <v>790.9200000000001</v>
      </c>
      <c r="H50" s="86"/>
      <c r="I50" s="85">
        <f>I47</f>
        <v>2190.24</v>
      </c>
      <c r="J50" s="86"/>
      <c r="K50" s="85">
        <f>K47</f>
        <v>851.7599999999998</v>
      </c>
      <c r="L50" s="86"/>
      <c r="M50" s="85">
        <f>M47</f>
        <v>1155.96</v>
      </c>
      <c r="N50" s="86"/>
      <c r="O50" s="85">
        <f>O47</f>
        <v>730.0799999999999</v>
      </c>
      <c r="P50" s="86"/>
      <c r="Q50" s="85">
        <f>Q47</f>
        <v>60.84</v>
      </c>
      <c r="R50" s="86"/>
      <c r="S50" s="85">
        <f>S47</f>
        <v>3241.9202399999995</v>
      </c>
      <c r="T50" s="86"/>
      <c r="U50" s="115">
        <f>SUM(C50:T50)</f>
        <v>108901.20024</v>
      </c>
      <c r="V50" s="92"/>
    </row>
    <row r="51" spans="1:22" ht="6.75" customHeight="1">
      <c r="A51" s="26"/>
      <c r="B51" s="30"/>
      <c r="C51" s="28"/>
      <c r="D51" s="2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31"/>
      <c r="V51" s="32"/>
    </row>
    <row r="52" spans="1:22" ht="17.25" customHeight="1">
      <c r="A52" s="104" t="s">
        <v>21</v>
      </c>
      <c r="B52" s="20" t="s">
        <v>17</v>
      </c>
      <c r="C52" s="69">
        <f>R32</f>
        <v>0</v>
      </c>
      <c r="D52" s="10">
        <f>T32</f>
        <v>9000</v>
      </c>
      <c r="E52" s="98">
        <f>A55*30*10.14-A55*30*10.14*0.8</f>
        <v>37355.76000000001</v>
      </c>
      <c r="F52" s="99"/>
      <c r="G52" s="98">
        <f>G47</f>
        <v>790.9200000000001</v>
      </c>
      <c r="H52" s="99"/>
      <c r="I52" s="98">
        <f>I47</f>
        <v>2190.24</v>
      </c>
      <c r="J52" s="99"/>
      <c r="K52" s="98">
        <f>K47</f>
        <v>851.7599999999998</v>
      </c>
      <c r="L52" s="99"/>
      <c r="M52" s="98">
        <f>M47</f>
        <v>1155.96</v>
      </c>
      <c r="N52" s="99"/>
      <c r="O52" s="98">
        <f>O47</f>
        <v>730.0799999999999</v>
      </c>
      <c r="P52" s="99"/>
      <c r="Q52" s="98">
        <f>Q47</f>
        <v>60.84</v>
      </c>
      <c r="R52" s="99"/>
      <c r="S52" s="98">
        <f>(A55*30+G45*30+I45*30+K45*30+M45*30+O45*30+R43)*0.083*10.14-(A55*30+G45*30+I45*30+K45*30+M45*30+O45*30+R43)*0.083*10.14*0.8</f>
        <v>3580.251479999999</v>
      </c>
      <c r="T52" s="106"/>
      <c r="U52" s="112">
        <f>SUM(C52:T52)</f>
        <v>55715.811480000004</v>
      </c>
      <c r="V52" s="113"/>
    </row>
    <row r="53" spans="1:22" ht="17.25" customHeight="1">
      <c r="A53" s="105"/>
      <c r="B53" s="23" t="s">
        <v>28</v>
      </c>
      <c r="C53" s="67">
        <f>R33</f>
        <v>11100</v>
      </c>
      <c r="D53" s="11">
        <f>T33</f>
        <v>11700</v>
      </c>
      <c r="E53" s="96">
        <f>E52</f>
        <v>37355.76000000001</v>
      </c>
      <c r="F53" s="97"/>
      <c r="G53" s="96">
        <f>G52</f>
        <v>790.9200000000001</v>
      </c>
      <c r="H53" s="97"/>
      <c r="I53" s="96">
        <f>I52</f>
        <v>2190.24</v>
      </c>
      <c r="J53" s="97"/>
      <c r="K53" s="96">
        <f>K52</f>
        <v>851.7599999999998</v>
      </c>
      <c r="L53" s="97"/>
      <c r="M53" s="96">
        <f>M52</f>
        <v>1155.96</v>
      </c>
      <c r="N53" s="97"/>
      <c r="O53" s="96">
        <f>O52</f>
        <v>730.0799999999999</v>
      </c>
      <c r="P53" s="97"/>
      <c r="Q53" s="96">
        <f>Q52</f>
        <v>60.84</v>
      </c>
      <c r="R53" s="97"/>
      <c r="S53" s="96">
        <f>S52</f>
        <v>3580.251479999999</v>
      </c>
      <c r="T53" s="109"/>
      <c r="U53" s="114">
        <f>SUM(C53:T53)</f>
        <v>69515.81148</v>
      </c>
      <c r="V53" s="88"/>
    </row>
    <row r="54" spans="1:22" ht="17.25" customHeight="1">
      <c r="A54" s="105"/>
      <c r="B54" s="21" t="s">
        <v>29</v>
      </c>
      <c r="C54" s="67">
        <f>R34</f>
        <v>11100</v>
      </c>
      <c r="D54" s="11">
        <f>T34</f>
        <v>19500</v>
      </c>
      <c r="E54" s="96">
        <f>E52</f>
        <v>37355.76000000001</v>
      </c>
      <c r="F54" s="97"/>
      <c r="G54" s="96">
        <f>G52</f>
        <v>790.9200000000001</v>
      </c>
      <c r="H54" s="97"/>
      <c r="I54" s="96">
        <f>I52</f>
        <v>2190.24</v>
      </c>
      <c r="J54" s="97"/>
      <c r="K54" s="96">
        <f>K52</f>
        <v>851.7599999999998</v>
      </c>
      <c r="L54" s="97"/>
      <c r="M54" s="96">
        <f>M52</f>
        <v>1155.96</v>
      </c>
      <c r="N54" s="97"/>
      <c r="O54" s="96">
        <f>O52</f>
        <v>730.0799999999999</v>
      </c>
      <c r="P54" s="97"/>
      <c r="Q54" s="96">
        <f>Q52</f>
        <v>60.84</v>
      </c>
      <c r="R54" s="97"/>
      <c r="S54" s="96">
        <f>S52</f>
        <v>3580.251479999999</v>
      </c>
      <c r="T54" s="109"/>
      <c r="U54" s="110">
        <f>SUM(C54:T54)</f>
        <v>77315.81148</v>
      </c>
      <c r="V54" s="111"/>
    </row>
    <row r="55" spans="1:22" ht="17.25" customHeight="1">
      <c r="A55" s="72">
        <v>614</v>
      </c>
      <c r="B55" s="33" t="s">
        <v>30</v>
      </c>
      <c r="C55" s="68">
        <f>R35</f>
        <v>25200</v>
      </c>
      <c r="D55" s="25">
        <f>T35</f>
        <v>41400</v>
      </c>
      <c r="E55" s="85">
        <f>E52</f>
        <v>37355.76000000001</v>
      </c>
      <c r="F55" s="86"/>
      <c r="G55" s="85">
        <f>G52</f>
        <v>790.9200000000001</v>
      </c>
      <c r="H55" s="86"/>
      <c r="I55" s="85">
        <f>I52</f>
        <v>2190.24</v>
      </c>
      <c r="J55" s="86"/>
      <c r="K55" s="85">
        <f>K52</f>
        <v>851.7599999999998</v>
      </c>
      <c r="L55" s="86"/>
      <c r="M55" s="85">
        <f>M52</f>
        <v>1155.96</v>
      </c>
      <c r="N55" s="86"/>
      <c r="O55" s="85">
        <f>O52</f>
        <v>730.0799999999999</v>
      </c>
      <c r="P55" s="86"/>
      <c r="Q55" s="85">
        <f>Q52</f>
        <v>60.84</v>
      </c>
      <c r="R55" s="86"/>
      <c r="S55" s="107">
        <f>S52</f>
        <v>3580.251479999999</v>
      </c>
      <c r="T55" s="108"/>
      <c r="U55" s="91">
        <f>SUM(C55:T55)</f>
        <v>113315.81148</v>
      </c>
      <c r="V55" s="92"/>
    </row>
    <row r="56" spans="1:22" ht="6.75" customHeight="1">
      <c r="A56" s="26"/>
      <c r="B56" s="30"/>
      <c r="C56" s="28"/>
      <c r="D56" s="2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31"/>
      <c r="V56" s="32"/>
    </row>
    <row r="57" spans="1:22" ht="17.25" customHeight="1">
      <c r="A57" s="104" t="s">
        <v>22</v>
      </c>
      <c r="B57" s="20" t="s">
        <v>17</v>
      </c>
      <c r="C57" s="69">
        <f>R32</f>
        <v>0</v>
      </c>
      <c r="D57" s="10">
        <f>T32</f>
        <v>9000</v>
      </c>
      <c r="E57" s="98">
        <f>A60*30*10.14-A60*30*10.14*0.8</f>
        <v>41492.880000000005</v>
      </c>
      <c r="F57" s="99"/>
      <c r="G57" s="98">
        <f>G47</f>
        <v>790.9200000000001</v>
      </c>
      <c r="H57" s="99"/>
      <c r="I57" s="98">
        <f>I47</f>
        <v>2190.24</v>
      </c>
      <c r="J57" s="99"/>
      <c r="K57" s="98">
        <f>K47</f>
        <v>851.7599999999998</v>
      </c>
      <c r="L57" s="99"/>
      <c r="M57" s="98">
        <f>M47</f>
        <v>1155.96</v>
      </c>
      <c r="N57" s="99"/>
      <c r="O57" s="98">
        <f>O47</f>
        <v>730.0799999999999</v>
      </c>
      <c r="P57" s="99"/>
      <c r="Q57" s="98">
        <f>Q47</f>
        <v>60.84</v>
      </c>
      <c r="R57" s="99"/>
      <c r="S57" s="98">
        <f>(A60*30+G45*30+I45*30+K45*30+M45*30+O45*30+R43)*0.083*10.14-(A60*30+G45*30+I45*30+K45*30+M45*30+O45*30+R43)*0.083*10.14*0.8</f>
        <v>3923.6324399999994</v>
      </c>
      <c r="T57" s="106"/>
      <c r="U57" s="102">
        <f>SUM(C57:T57)</f>
        <v>60196.31244</v>
      </c>
      <c r="V57" s="103"/>
    </row>
    <row r="58" spans="1:22" ht="17.25" customHeight="1">
      <c r="A58" s="105"/>
      <c r="B58" s="21" t="s">
        <v>28</v>
      </c>
      <c r="C58" s="67">
        <f>R33</f>
        <v>11100</v>
      </c>
      <c r="D58" s="11">
        <f>T33</f>
        <v>11700</v>
      </c>
      <c r="E58" s="96">
        <f>E57</f>
        <v>41492.880000000005</v>
      </c>
      <c r="F58" s="97"/>
      <c r="G58" s="96">
        <f>G57</f>
        <v>790.9200000000001</v>
      </c>
      <c r="H58" s="97"/>
      <c r="I58" s="96">
        <f>I57</f>
        <v>2190.24</v>
      </c>
      <c r="J58" s="97"/>
      <c r="K58" s="96">
        <f>K57</f>
        <v>851.7599999999998</v>
      </c>
      <c r="L58" s="97"/>
      <c r="M58" s="96">
        <f>M57</f>
        <v>1155.96</v>
      </c>
      <c r="N58" s="97"/>
      <c r="O58" s="96">
        <f>O57</f>
        <v>730.0799999999999</v>
      </c>
      <c r="P58" s="97"/>
      <c r="Q58" s="96">
        <f>Q57</f>
        <v>60.84</v>
      </c>
      <c r="R58" s="97"/>
      <c r="S58" s="96">
        <f>S57</f>
        <v>3923.6324399999994</v>
      </c>
      <c r="T58" s="97"/>
      <c r="U58" s="87">
        <f>SUM(C58:T58)</f>
        <v>73996.31244000001</v>
      </c>
      <c r="V58" s="88"/>
    </row>
    <row r="59" spans="1:22" ht="17.25" customHeight="1">
      <c r="A59" s="105"/>
      <c r="B59" s="21" t="s">
        <v>29</v>
      </c>
      <c r="C59" s="67">
        <f>R34</f>
        <v>11100</v>
      </c>
      <c r="D59" s="11">
        <f>T34</f>
        <v>19500</v>
      </c>
      <c r="E59" s="96">
        <f>E57</f>
        <v>41492.880000000005</v>
      </c>
      <c r="F59" s="97"/>
      <c r="G59" s="96">
        <f>G57</f>
        <v>790.9200000000001</v>
      </c>
      <c r="H59" s="97"/>
      <c r="I59" s="96">
        <f>I57</f>
        <v>2190.24</v>
      </c>
      <c r="J59" s="97"/>
      <c r="K59" s="96">
        <f>K57</f>
        <v>851.7599999999998</v>
      </c>
      <c r="L59" s="97"/>
      <c r="M59" s="96">
        <f>M57</f>
        <v>1155.96</v>
      </c>
      <c r="N59" s="97"/>
      <c r="O59" s="96">
        <f>O57</f>
        <v>730.0799999999999</v>
      </c>
      <c r="P59" s="97"/>
      <c r="Q59" s="96">
        <f>Q57</f>
        <v>60.84</v>
      </c>
      <c r="R59" s="97"/>
      <c r="S59" s="96">
        <f>S57</f>
        <v>3923.6324399999994</v>
      </c>
      <c r="T59" s="97"/>
      <c r="U59" s="87">
        <f>SUM(C59:T59)</f>
        <v>81796.31244000001</v>
      </c>
      <c r="V59" s="88"/>
    </row>
    <row r="60" spans="1:22" ht="17.25" customHeight="1">
      <c r="A60" s="72">
        <v>682</v>
      </c>
      <c r="B60" s="23" t="s">
        <v>30</v>
      </c>
      <c r="C60" s="68">
        <f>R35</f>
        <v>25200</v>
      </c>
      <c r="D60" s="25">
        <f>T35</f>
        <v>41400</v>
      </c>
      <c r="E60" s="85">
        <f>E57</f>
        <v>41492.880000000005</v>
      </c>
      <c r="F60" s="86"/>
      <c r="G60" s="85">
        <f>G57</f>
        <v>790.9200000000001</v>
      </c>
      <c r="H60" s="86"/>
      <c r="I60" s="85">
        <f>I57</f>
        <v>2190.24</v>
      </c>
      <c r="J60" s="86"/>
      <c r="K60" s="85">
        <f>K57</f>
        <v>851.7599999999998</v>
      </c>
      <c r="L60" s="86"/>
      <c r="M60" s="85">
        <f>M57</f>
        <v>1155.96</v>
      </c>
      <c r="N60" s="86"/>
      <c r="O60" s="85">
        <f>O57</f>
        <v>730.0799999999999</v>
      </c>
      <c r="P60" s="86"/>
      <c r="Q60" s="85">
        <f>Q57</f>
        <v>60.84</v>
      </c>
      <c r="R60" s="86"/>
      <c r="S60" s="85">
        <f>S57</f>
        <v>3923.6324399999994</v>
      </c>
      <c r="T60" s="86"/>
      <c r="U60" s="91">
        <f>SUM(C60:T60)</f>
        <v>117796.31244000001</v>
      </c>
      <c r="V60" s="92"/>
    </row>
    <row r="61" spans="1:22" ht="6.75" customHeight="1">
      <c r="A61" s="26"/>
      <c r="B61" s="30"/>
      <c r="C61" s="28"/>
      <c r="D61" s="2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31"/>
      <c r="V61" s="32"/>
    </row>
    <row r="62" spans="1:22" ht="17.25" customHeight="1">
      <c r="A62" s="104" t="s">
        <v>23</v>
      </c>
      <c r="B62" s="20" t="s">
        <v>17</v>
      </c>
      <c r="C62" s="69">
        <f>R32</f>
        <v>0</v>
      </c>
      <c r="D62" s="10">
        <f>T32</f>
        <v>9000</v>
      </c>
      <c r="E62" s="98">
        <f>A65*30*10.14-A65*30*10.14*0.8</f>
        <v>45569.16</v>
      </c>
      <c r="F62" s="99"/>
      <c r="G62" s="98">
        <f>G47</f>
        <v>790.9200000000001</v>
      </c>
      <c r="H62" s="99"/>
      <c r="I62" s="98">
        <f>I47</f>
        <v>2190.24</v>
      </c>
      <c r="J62" s="99"/>
      <c r="K62" s="98">
        <f>K47</f>
        <v>851.7599999999998</v>
      </c>
      <c r="L62" s="99"/>
      <c r="M62" s="98">
        <f>M47</f>
        <v>1155.96</v>
      </c>
      <c r="N62" s="99"/>
      <c r="O62" s="98">
        <f>O47</f>
        <v>730.0799999999999</v>
      </c>
      <c r="P62" s="99"/>
      <c r="Q62" s="98">
        <f>Q47</f>
        <v>60.84</v>
      </c>
      <c r="R62" s="99"/>
      <c r="S62" s="98">
        <f>(A65*30+G45*30+I45*30+K45*30+M45*30+O45*30+R43)*0.083*10.14-(A65*30+G45*30+I45*30+K45*30+M45*30+O45*30+R43)*0.083*10.14*0.8</f>
        <v>4261.963680000001</v>
      </c>
      <c r="T62" s="99"/>
      <c r="U62" s="102">
        <f>SUM(C62:T62)</f>
        <v>64610.92368</v>
      </c>
      <c r="V62" s="103"/>
    </row>
    <row r="63" spans="1:22" ht="17.25" customHeight="1">
      <c r="A63" s="105"/>
      <c r="B63" s="21" t="s">
        <v>28</v>
      </c>
      <c r="C63" s="67">
        <f>R33</f>
        <v>11100</v>
      </c>
      <c r="D63" s="11">
        <f>T33</f>
        <v>11700</v>
      </c>
      <c r="E63" s="96">
        <f>E62</f>
        <v>45569.16</v>
      </c>
      <c r="F63" s="97"/>
      <c r="G63" s="96">
        <f>G62</f>
        <v>790.9200000000001</v>
      </c>
      <c r="H63" s="97"/>
      <c r="I63" s="96">
        <f>I62</f>
        <v>2190.24</v>
      </c>
      <c r="J63" s="97"/>
      <c r="K63" s="96">
        <f>K62</f>
        <v>851.7599999999998</v>
      </c>
      <c r="L63" s="97"/>
      <c r="M63" s="96">
        <f>M62</f>
        <v>1155.96</v>
      </c>
      <c r="N63" s="97"/>
      <c r="O63" s="96">
        <f>O62</f>
        <v>730.0799999999999</v>
      </c>
      <c r="P63" s="97"/>
      <c r="Q63" s="96">
        <f>Q62</f>
        <v>60.84</v>
      </c>
      <c r="R63" s="97"/>
      <c r="S63" s="96">
        <f>S62</f>
        <v>4261.963680000001</v>
      </c>
      <c r="T63" s="97"/>
      <c r="U63" s="87">
        <f>SUM(C63:T63)</f>
        <v>78410.92368</v>
      </c>
      <c r="V63" s="88"/>
    </row>
    <row r="64" spans="1:22" ht="17.25" customHeight="1">
      <c r="A64" s="105"/>
      <c r="B64" s="21" t="s">
        <v>29</v>
      </c>
      <c r="C64" s="67">
        <f>R34</f>
        <v>11100</v>
      </c>
      <c r="D64" s="11">
        <f>T34</f>
        <v>19500</v>
      </c>
      <c r="E64" s="96">
        <f>E62</f>
        <v>45569.16</v>
      </c>
      <c r="F64" s="97"/>
      <c r="G64" s="96">
        <f>G62</f>
        <v>790.9200000000001</v>
      </c>
      <c r="H64" s="97"/>
      <c r="I64" s="96">
        <f>I62</f>
        <v>2190.24</v>
      </c>
      <c r="J64" s="97"/>
      <c r="K64" s="96">
        <f>K62</f>
        <v>851.7599999999998</v>
      </c>
      <c r="L64" s="97"/>
      <c r="M64" s="96">
        <f>M62</f>
        <v>1155.96</v>
      </c>
      <c r="N64" s="97"/>
      <c r="O64" s="96">
        <f>O62</f>
        <v>730.0799999999999</v>
      </c>
      <c r="P64" s="97"/>
      <c r="Q64" s="96">
        <f>Q62</f>
        <v>60.84</v>
      </c>
      <c r="R64" s="97"/>
      <c r="S64" s="96">
        <f>S62</f>
        <v>4261.963680000001</v>
      </c>
      <c r="T64" s="97"/>
      <c r="U64" s="87">
        <f>SUM(C64:T64)</f>
        <v>86210.92368</v>
      </c>
      <c r="V64" s="88"/>
    </row>
    <row r="65" spans="1:22" ht="17.25" customHeight="1">
      <c r="A65" s="72">
        <v>749</v>
      </c>
      <c r="B65" s="23" t="s">
        <v>30</v>
      </c>
      <c r="C65" s="68">
        <f>R35</f>
        <v>25200</v>
      </c>
      <c r="D65" s="25">
        <f>T35</f>
        <v>41400</v>
      </c>
      <c r="E65" s="85">
        <f>E62</f>
        <v>45569.16</v>
      </c>
      <c r="F65" s="86"/>
      <c r="G65" s="85">
        <f>G62</f>
        <v>790.9200000000001</v>
      </c>
      <c r="H65" s="86"/>
      <c r="I65" s="85">
        <f>I62</f>
        <v>2190.24</v>
      </c>
      <c r="J65" s="86"/>
      <c r="K65" s="85">
        <f>K62</f>
        <v>851.7599999999998</v>
      </c>
      <c r="L65" s="86"/>
      <c r="M65" s="85">
        <f>M62</f>
        <v>1155.96</v>
      </c>
      <c r="N65" s="86"/>
      <c r="O65" s="85">
        <f>O62</f>
        <v>730.0799999999999</v>
      </c>
      <c r="P65" s="86"/>
      <c r="Q65" s="85">
        <f>Q62</f>
        <v>60.84</v>
      </c>
      <c r="R65" s="86"/>
      <c r="S65" s="85">
        <f>S62</f>
        <v>4261.963680000001</v>
      </c>
      <c r="T65" s="86"/>
      <c r="U65" s="91">
        <f>SUM(C65:T65)</f>
        <v>122210.92368</v>
      </c>
      <c r="V65" s="92"/>
    </row>
    <row r="66" spans="1:22" ht="6.75" customHeight="1">
      <c r="A66" s="26"/>
      <c r="B66" s="30"/>
      <c r="C66" s="28"/>
      <c r="D66" s="2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31"/>
      <c r="V66" s="32"/>
    </row>
    <row r="67" spans="1:22" ht="17.25" customHeight="1">
      <c r="A67" s="104" t="s">
        <v>24</v>
      </c>
      <c r="B67" s="20" t="s">
        <v>17</v>
      </c>
      <c r="C67" s="69">
        <f>R32</f>
        <v>0</v>
      </c>
      <c r="D67" s="10">
        <f>T32</f>
        <v>9000</v>
      </c>
      <c r="E67" s="98">
        <f>A70*30*10.14-A70*30*10.14*0.8</f>
        <v>49523.75999999998</v>
      </c>
      <c r="F67" s="99"/>
      <c r="G67" s="98">
        <f>G47</f>
        <v>790.9200000000001</v>
      </c>
      <c r="H67" s="99"/>
      <c r="I67" s="98">
        <f>I47</f>
        <v>2190.24</v>
      </c>
      <c r="J67" s="99"/>
      <c r="K67" s="98">
        <f>K47</f>
        <v>851.7599999999998</v>
      </c>
      <c r="L67" s="99"/>
      <c r="M67" s="98">
        <f>M47</f>
        <v>1155.96</v>
      </c>
      <c r="N67" s="99"/>
      <c r="O67" s="98">
        <f>O47</f>
        <v>730.0799999999999</v>
      </c>
      <c r="P67" s="99"/>
      <c r="Q67" s="98">
        <f>Q47</f>
        <v>60.84</v>
      </c>
      <c r="R67" s="99"/>
      <c r="S67" s="98">
        <f>(A70*30+G45*30+I45*30+K45*30+M45*30+O45*30+R43)*0.083*10.14-(A70*30+G45*30+I45*30+K45*30+M45*30+O45*30+R43)*0.083*10.14*0.8</f>
        <v>4590.1954799999985</v>
      </c>
      <c r="T67" s="99"/>
      <c r="U67" s="102">
        <f>SUM(C67:T67)</f>
        <v>68893.75547999998</v>
      </c>
      <c r="V67" s="103"/>
    </row>
    <row r="68" spans="1:22" ht="17.25" customHeight="1">
      <c r="A68" s="105"/>
      <c r="B68" s="21" t="s">
        <v>28</v>
      </c>
      <c r="C68" s="67">
        <f>R33</f>
        <v>11100</v>
      </c>
      <c r="D68" s="11">
        <f>T33</f>
        <v>11700</v>
      </c>
      <c r="E68" s="96">
        <f>E67</f>
        <v>49523.75999999998</v>
      </c>
      <c r="F68" s="97"/>
      <c r="G68" s="96">
        <f>G67</f>
        <v>790.9200000000001</v>
      </c>
      <c r="H68" s="97"/>
      <c r="I68" s="96">
        <f>I67</f>
        <v>2190.24</v>
      </c>
      <c r="J68" s="97"/>
      <c r="K68" s="96">
        <f>K67</f>
        <v>851.7599999999998</v>
      </c>
      <c r="L68" s="97"/>
      <c r="M68" s="96">
        <f>M67</f>
        <v>1155.96</v>
      </c>
      <c r="N68" s="97"/>
      <c r="O68" s="96">
        <f>O67</f>
        <v>730.0799999999999</v>
      </c>
      <c r="P68" s="97"/>
      <c r="Q68" s="96">
        <f>Q67</f>
        <v>60.84</v>
      </c>
      <c r="R68" s="97"/>
      <c r="S68" s="96">
        <f>S67</f>
        <v>4590.1954799999985</v>
      </c>
      <c r="T68" s="97"/>
      <c r="U68" s="87">
        <f>SUM(C68:T68)</f>
        <v>82693.75547999998</v>
      </c>
      <c r="V68" s="88"/>
    </row>
    <row r="69" spans="1:22" ht="17.25" customHeight="1">
      <c r="A69" s="105"/>
      <c r="B69" s="21" t="s">
        <v>29</v>
      </c>
      <c r="C69" s="67">
        <f>R34</f>
        <v>11100</v>
      </c>
      <c r="D69" s="11">
        <f>T34</f>
        <v>19500</v>
      </c>
      <c r="E69" s="96">
        <f>E67</f>
        <v>49523.75999999998</v>
      </c>
      <c r="F69" s="97"/>
      <c r="G69" s="96">
        <f>G67</f>
        <v>790.9200000000001</v>
      </c>
      <c r="H69" s="97"/>
      <c r="I69" s="96">
        <f>I67</f>
        <v>2190.24</v>
      </c>
      <c r="J69" s="97"/>
      <c r="K69" s="96">
        <f>K67</f>
        <v>851.7599999999998</v>
      </c>
      <c r="L69" s="97"/>
      <c r="M69" s="96">
        <f>M67</f>
        <v>1155.96</v>
      </c>
      <c r="N69" s="97"/>
      <c r="O69" s="96">
        <f>O67</f>
        <v>730.0799999999999</v>
      </c>
      <c r="P69" s="97"/>
      <c r="Q69" s="96">
        <f>Q67</f>
        <v>60.84</v>
      </c>
      <c r="R69" s="97"/>
      <c r="S69" s="96">
        <f>S67</f>
        <v>4590.1954799999985</v>
      </c>
      <c r="T69" s="97"/>
      <c r="U69" s="87">
        <f>SUM(C69:T69)</f>
        <v>90493.75547999998</v>
      </c>
      <c r="V69" s="88"/>
    </row>
    <row r="70" spans="1:22" ht="17.25" customHeight="1">
      <c r="A70" s="72">
        <v>814</v>
      </c>
      <c r="B70" s="23" t="s">
        <v>30</v>
      </c>
      <c r="C70" s="68">
        <f>R35</f>
        <v>25200</v>
      </c>
      <c r="D70" s="25">
        <f>T35</f>
        <v>41400</v>
      </c>
      <c r="E70" s="85">
        <f>E67</f>
        <v>49523.75999999998</v>
      </c>
      <c r="F70" s="86"/>
      <c r="G70" s="85">
        <f>G67</f>
        <v>790.9200000000001</v>
      </c>
      <c r="H70" s="86"/>
      <c r="I70" s="85">
        <f>I67</f>
        <v>2190.24</v>
      </c>
      <c r="J70" s="86"/>
      <c r="K70" s="85">
        <f>K67</f>
        <v>851.7599999999998</v>
      </c>
      <c r="L70" s="86"/>
      <c r="M70" s="85">
        <f>M67</f>
        <v>1155.96</v>
      </c>
      <c r="N70" s="86"/>
      <c r="O70" s="85">
        <f>O67</f>
        <v>730.0799999999999</v>
      </c>
      <c r="P70" s="86"/>
      <c r="Q70" s="85">
        <f>Q67</f>
        <v>60.84</v>
      </c>
      <c r="R70" s="86"/>
      <c r="S70" s="85">
        <f>S67</f>
        <v>4590.1954799999985</v>
      </c>
      <c r="T70" s="86"/>
      <c r="U70" s="91">
        <f>SUM(C70:T70)</f>
        <v>126493.75547999998</v>
      </c>
      <c r="V70" s="92"/>
    </row>
    <row r="71" spans="1:22" ht="6.75" customHeight="1">
      <c r="A71" s="26"/>
      <c r="B71" s="27"/>
      <c r="C71" s="28"/>
      <c r="D71" s="2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93"/>
      <c r="V71" s="94"/>
    </row>
    <row r="72" ht="17.25" customHeight="1">
      <c r="J72" s="1" t="s">
        <v>19</v>
      </c>
    </row>
  </sheetData>
  <sheetProtection/>
  <mergeCells count="262">
    <mergeCell ref="U71:V71"/>
    <mergeCell ref="S69:T69"/>
    <mergeCell ref="U69:V69"/>
    <mergeCell ref="E70:F70"/>
    <mergeCell ref="G70:H70"/>
    <mergeCell ref="I70:J70"/>
    <mergeCell ref="K70:L70"/>
    <mergeCell ref="M70:N70"/>
    <mergeCell ref="O70:P70"/>
    <mergeCell ref="E69:F69"/>
    <mergeCell ref="G69:H69"/>
    <mergeCell ref="I69:J69"/>
    <mergeCell ref="K69:L69"/>
    <mergeCell ref="M69:N69"/>
    <mergeCell ref="U70:V70"/>
    <mergeCell ref="S67:T67"/>
    <mergeCell ref="U67:V67"/>
    <mergeCell ref="Q70:R70"/>
    <mergeCell ref="S70:T70"/>
    <mergeCell ref="Q68:R68"/>
    <mergeCell ref="S68:T68"/>
    <mergeCell ref="U68:V68"/>
    <mergeCell ref="M68:N68"/>
    <mergeCell ref="O68:P68"/>
    <mergeCell ref="O69:P69"/>
    <mergeCell ref="Q69:R69"/>
    <mergeCell ref="O67:P67"/>
    <mergeCell ref="Q67:R67"/>
    <mergeCell ref="A67:A69"/>
    <mergeCell ref="E67:F67"/>
    <mergeCell ref="G67:H67"/>
    <mergeCell ref="I67:J67"/>
    <mergeCell ref="K67:L67"/>
    <mergeCell ref="M67:N67"/>
    <mergeCell ref="E68:F68"/>
    <mergeCell ref="G68:H68"/>
    <mergeCell ref="I68:J68"/>
    <mergeCell ref="K68:L68"/>
    <mergeCell ref="U64:V64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S63:T63"/>
    <mergeCell ref="U63:V63"/>
    <mergeCell ref="E64:F64"/>
    <mergeCell ref="G64:H64"/>
    <mergeCell ref="I64:J64"/>
    <mergeCell ref="K64:L64"/>
    <mergeCell ref="M64:N64"/>
    <mergeCell ref="O64:P64"/>
    <mergeCell ref="Q64:R64"/>
    <mergeCell ref="S64:T64"/>
    <mergeCell ref="Q62:R62"/>
    <mergeCell ref="S62:T62"/>
    <mergeCell ref="U62:V62"/>
    <mergeCell ref="E63:F63"/>
    <mergeCell ref="G63:H63"/>
    <mergeCell ref="I63:J63"/>
    <mergeCell ref="K63:L63"/>
    <mergeCell ref="M63:N63"/>
    <mergeCell ref="O63:P63"/>
    <mergeCell ref="Q63:R63"/>
    <mergeCell ref="Q60:R60"/>
    <mergeCell ref="S60:T60"/>
    <mergeCell ref="U60:V60"/>
    <mergeCell ref="A62:A64"/>
    <mergeCell ref="E62:F62"/>
    <mergeCell ref="G62:H62"/>
    <mergeCell ref="I62:J62"/>
    <mergeCell ref="K62:L62"/>
    <mergeCell ref="M62:N62"/>
    <mergeCell ref="O62:P62"/>
    <mergeCell ref="E60:F60"/>
    <mergeCell ref="G60:H60"/>
    <mergeCell ref="I60:J60"/>
    <mergeCell ref="K60:L60"/>
    <mergeCell ref="M60:N60"/>
    <mergeCell ref="O60:P60"/>
    <mergeCell ref="U58:V58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S57:T57"/>
    <mergeCell ref="U57:V57"/>
    <mergeCell ref="E58:F58"/>
    <mergeCell ref="G58:H58"/>
    <mergeCell ref="I58:J58"/>
    <mergeCell ref="K58:L58"/>
    <mergeCell ref="M58:N58"/>
    <mergeCell ref="O58:P58"/>
    <mergeCell ref="Q58:R58"/>
    <mergeCell ref="S58:T58"/>
    <mergeCell ref="S55:T55"/>
    <mergeCell ref="U55:V55"/>
    <mergeCell ref="A57:A59"/>
    <mergeCell ref="E57:F57"/>
    <mergeCell ref="G57:H57"/>
    <mergeCell ref="I57:J57"/>
    <mergeCell ref="K57:L57"/>
    <mergeCell ref="M57:N57"/>
    <mergeCell ref="O57:P57"/>
    <mergeCell ref="Q57:R57"/>
    <mergeCell ref="Q54:R54"/>
    <mergeCell ref="S54:T54"/>
    <mergeCell ref="U54:V54"/>
    <mergeCell ref="E55:F55"/>
    <mergeCell ref="G55:H55"/>
    <mergeCell ref="I55:J55"/>
    <mergeCell ref="K55:L55"/>
    <mergeCell ref="M55:N55"/>
    <mergeCell ref="O55:P55"/>
    <mergeCell ref="Q55:R55"/>
    <mergeCell ref="E54:F54"/>
    <mergeCell ref="G54:H54"/>
    <mergeCell ref="I54:J54"/>
    <mergeCell ref="K54:L54"/>
    <mergeCell ref="M54:N54"/>
    <mergeCell ref="O54:P54"/>
    <mergeCell ref="U52:V52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U50:V50"/>
    <mergeCell ref="A52:A54"/>
    <mergeCell ref="E52:F52"/>
    <mergeCell ref="G52:H52"/>
    <mergeCell ref="I52:J52"/>
    <mergeCell ref="K52:L52"/>
    <mergeCell ref="M52:N52"/>
    <mergeCell ref="O52:P52"/>
    <mergeCell ref="Q52:R52"/>
    <mergeCell ref="S52:T52"/>
    <mergeCell ref="S49:T49"/>
    <mergeCell ref="U49:V49"/>
    <mergeCell ref="E50:F50"/>
    <mergeCell ref="G50:H50"/>
    <mergeCell ref="I50:J50"/>
    <mergeCell ref="K50:L50"/>
    <mergeCell ref="M50:N50"/>
    <mergeCell ref="O50:P50"/>
    <mergeCell ref="Q50:R50"/>
    <mergeCell ref="S50:T50"/>
    <mergeCell ref="Q48:R48"/>
    <mergeCell ref="S48:T48"/>
    <mergeCell ref="U48:V48"/>
    <mergeCell ref="E49:F49"/>
    <mergeCell ref="G49:H49"/>
    <mergeCell ref="I49:J49"/>
    <mergeCell ref="K49:L49"/>
    <mergeCell ref="M49:N49"/>
    <mergeCell ref="O49:P49"/>
    <mergeCell ref="Q49:R49"/>
    <mergeCell ref="O47:P47"/>
    <mergeCell ref="Q47:R47"/>
    <mergeCell ref="S47:T47"/>
    <mergeCell ref="U47:V47"/>
    <mergeCell ref="E48:F48"/>
    <mergeCell ref="G48:H48"/>
    <mergeCell ref="I48:J48"/>
    <mergeCell ref="K48:L48"/>
    <mergeCell ref="M48:N48"/>
    <mergeCell ref="O48:P48"/>
    <mergeCell ref="A47:A49"/>
    <mergeCell ref="E47:F47"/>
    <mergeCell ref="G47:H47"/>
    <mergeCell ref="I47:J47"/>
    <mergeCell ref="K47:L47"/>
    <mergeCell ref="M47:N47"/>
    <mergeCell ref="K45:L45"/>
    <mergeCell ref="M45:N45"/>
    <mergeCell ref="O45:P45"/>
    <mergeCell ref="S45:T45"/>
    <mergeCell ref="O46:P46"/>
    <mergeCell ref="Q46:R46"/>
    <mergeCell ref="U43:V43"/>
    <mergeCell ref="G44:H44"/>
    <mergeCell ref="I44:J44"/>
    <mergeCell ref="K44:L44"/>
    <mergeCell ref="M44:N44"/>
    <mergeCell ref="O44:P44"/>
    <mergeCell ref="Q44:R44"/>
    <mergeCell ref="S44:T44"/>
    <mergeCell ref="U44:V44"/>
    <mergeCell ref="Q41:R41"/>
    <mergeCell ref="S41:T41"/>
    <mergeCell ref="Q42:R42"/>
    <mergeCell ref="S42:T42"/>
    <mergeCell ref="G43:H43"/>
    <mergeCell ref="I43:J43"/>
    <mergeCell ref="K43:L43"/>
    <mergeCell ref="M43:N43"/>
    <mergeCell ref="O43:P43"/>
    <mergeCell ref="S43:T43"/>
    <mergeCell ref="N38:P39"/>
    <mergeCell ref="A41:B46"/>
    <mergeCell ref="E41:F41"/>
    <mergeCell ref="G41:H41"/>
    <mergeCell ref="I41:J41"/>
    <mergeCell ref="K41:L41"/>
    <mergeCell ref="M41:N41"/>
    <mergeCell ref="O41:P41"/>
    <mergeCell ref="G45:H45"/>
    <mergeCell ref="I45:J45"/>
    <mergeCell ref="M34:N34"/>
    <mergeCell ref="O34:P34"/>
    <mergeCell ref="R34:S34"/>
    <mergeCell ref="T34:U34"/>
    <mergeCell ref="M35:N35"/>
    <mergeCell ref="O35:P35"/>
    <mergeCell ref="R35:S35"/>
    <mergeCell ref="T35:U35"/>
    <mergeCell ref="M32:N32"/>
    <mergeCell ref="O32:P32"/>
    <mergeCell ref="R32:S32"/>
    <mergeCell ref="T32:U32"/>
    <mergeCell ref="M33:N33"/>
    <mergeCell ref="O33:P33"/>
    <mergeCell ref="R33:S33"/>
    <mergeCell ref="T33:U33"/>
    <mergeCell ref="M30:N30"/>
    <mergeCell ref="O30:Q30"/>
    <mergeCell ref="R30:U30"/>
    <mergeCell ref="M31:N31"/>
    <mergeCell ref="O31:P31"/>
    <mergeCell ref="R31:S31"/>
    <mergeCell ref="T31:U31"/>
    <mergeCell ref="P12:Q12"/>
    <mergeCell ref="R12:S12"/>
    <mergeCell ref="T12:V12"/>
    <mergeCell ref="P13:Q13"/>
    <mergeCell ref="R13:S13"/>
    <mergeCell ref="T13:V13"/>
    <mergeCell ref="P10:Q10"/>
    <mergeCell ref="R10:S10"/>
    <mergeCell ref="T10:V10"/>
    <mergeCell ref="P11:Q11"/>
    <mergeCell ref="R11:S11"/>
    <mergeCell ref="T11:V11"/>
    <mergeCell ref="P8:Q8"/>
    <mergeCell ref="R8:S8"/>
    <mergeCell ref="T8:V8"/>
    <mergeCell ref="P9:Q9"/>
    <mergeCell ref="R9:S9"/>
    <mergeCell ref="T9:V9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jimu01</dc:creator>
  <cp:keywords/>
  <dc:description/>
  <cp:lastModifiedBy>help02</cp:lastModifiedBy>
  <cp:lastPrinted>2018-06-06T05:17:03Z</cp:lastPrinted>
  <dcterms:created xsi:type="dcterms:W3CDTF">2010-06-24T05:17:57Z</dcterms:created>
  <dcterms:modified xsi:type="dcterms:W3CDTF">2018-06-06T05:31:23Z</dcterms:modified>
  <cp:category/>
  <cp:version/>
  <cp:contentType/>
  <cp:contentStatus/>
</cp:coreProperties>
</file>